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ED\Desktop\"/>
    </mc:Choice>
  </mc:AlternateContent>
  <bookViews>
    <workbookView xWindow="0" yWindow="0" windowWidth="20490" windowHeight="7650"/>
  </bookViews>
  <sheets>
    <sheet name="ANALYSIS" sheetId="1" r:id="rId1"/>
    <sheet name="TABLES" sheetId="2" r:id="rId2"/>
    <sheet name="POOL SHAPES" sheetId="3" r:id="rId3"/>
    <sheet name="CENTRI PUMP" sheetId="4" r:id="rId4"/>
    <sheet name="AAV INFO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C119" i="1" l="1"/>
  <c r="D112" i="1"/>
  <c r="C112" i="1" s="1"/>
  <c r="E99" i="1"/>
  <c r="D99" i="1"/>
  <c r="E96" i="1"/>
  <c r="C96" i="1" l="1"/>
  <c r="C99" i="1" s="1"/>
  <c r="D103" i="1" s="1"/>
  <c r="C103" i="1" s="1"/>
  <c r="D107" i="1" s="1"/>
  <c r="C107" i="1" s="1"/>
  <c r="D19" i="1" l="1"/>
  <c r="G8" i="1"/>
  <c r="D12" i="1" l="1"/>
  <c r="D25" i="1"/>
  <c r="D26" i="1" s="1"/>
  <c r="D90" i="1"/>
  <c r="E82" i="1"/>
  <c r="E83" i="1"/>
  <c r="E84" i="1"/>
  <c r="E81" i="1"/>
  <c r="F42" i="1"/>
  <c r="F41" i="1"/>
  <c r="F40" i="1"/>
  <c r="F39" i="1"/>
  <c r="F38" i="1"/>
  <c r="F37" i="1"/>
  <c r="F36" i="1"/>
  <c r="F43" i="1" l="1"/>
  <c r="D15" i="1"/>
  <c r="D13" i="1"/>
  <c r="D14" i="1" l="1"/>
</calcChain>
</file>

<file path=xl/comments1.xml><?xml version="1.0" encoding="utf-8"?>
<comments xmlns="http://schemas.openxmlformats.org/spreadsheetml/2006/main">
  <authors>
    <author>DEPED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</rPr>
          <t>DFU as per UPC 2000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If the result is MORE than 256 DFU use  80 mm dia for vent &amp; waste pipes &amp; 100-125 mm dia for soil, sewer, and drain pipes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SEPTIC TANK shall be at minimum of  1.50 m in length and 0.90 m in width. Liquid depth shall be not less than 0.75 m depth nor more than 1.80 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1 1/2", 2", 2 1/2" PVC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>SEPTIC TANK shall be at minimum of  1.50 m in length and 0.90 m in width. Liquid depth shall be not less than 0.75 m depth nor more than 1.80 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<sst xmlns="http://schemas.openxmlformats.org/spreadsheetml/2006/main" count="219" uniqueCount="189">
  <si>
    <t>I.</t>
  </si>
  <si>
    <t>Gallons</t>
  </si>
  <si>
    <t>II.</t>
  </si>
  <si>
    <t xml:space="preserve">Gallons </t>
  </si>
  <si>
    <t>X</t>
  </si>
  <si>
    <t>=</t>
  </si>
  <si>
    <t xml:space="preserve">Therefore use: 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</si>
  <si>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</si>
  <si>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III.</t>
  </si>
  <si>
    <t>%</t>
  </si>
  <si>
    <t>Daily Water Demand per Person</t>
  </si>
  <si>
    <t>Best Tank 400 Gallons Capacity / Code1500</t>
  </si>
  <si>
    <t xml:space="preserve">PLUMBING DESIGN ANALYSIS </t>
  </si>
  <si>
    <t>IV.</t>
  </si>
  <si>
    <t>Drainage Fixture Unit (DFU) Values</t>
  </si>
  <si>
    <t xml:space="preserve">Water Closet </t>
  </si>
  <si>
    <t>Lavatory</t>
  </si>
  <si>
    <t>Shower</t>
  </si>
  <si>
    <t>Urinal</t>
  </si>
  <si>
    <t>Bath Tub</t>
  </si>
  <si>
    <t>S/F Drain</t>
  </si>
  <si>
    <t>Kitchen Sink</t>
  </si>
  <si>
    <t>FIXTURE</t>
  </si>
  <si>
    <t>DFU</t>
  </si>
  <si>
    <t>UNIT</t>
  </si>
  <si>
    <t>Total</t>
  </si>
  <si>
    <t>SIZING OF DRAINAGE &amp; VENT PIPES</t>
  </si>
  <si>
    <t>V.</t>
  </si>
  <si>
    <t>Total DFU</t>
  </si>
  <si>
    <t xml:space="preserve">SIZING OF SEPTIC TANK </t>
  </si>
  <si>
    <t xml:space="preserve">Bedroom </t>
  </si>
  <si>
    <t>5 to 6</t>
  </si>
  <si>
    <r>
      <t>M</t>
    </r>
    <r>
      <rPr>
        <vertAlign val="superscript"/>
        <sz val="9"/>
        <color theme="1"/>
        <rFont val="Calibri"/>
        <family val="2"/>
        <scheme val="minor"/>
      </rPr>
      <t>3</t>
    </r>
  </si>
  <si>
    <t>M  Length</t>
  </si>
  <si>
    <t>M  Width</t>
  </si>
  <si>
    <t>M  Depth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</si>
  <si>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Tank Volume</t>
    </r>
  </si>
  <si>
    <t>Tank Volume UPC 2000</t>
  </si>
  <si>
    <t xml:space="preserve">150 mm / hr </t>
  </si>
  <si>
    <t>Maximum Allowable Projected Roof Areas (Rainfall Intensity)</t>
  </si>
  <si>
    <t>Pipe Size of Downspout</t>
  </si>
  <si>
    <t>#2 or 50 mm Ø uPVC Pipe</t>
  </si>
  <si>
    <t>#3 or 80 mm Ø uPVC Pipe</t>
  </si>
  <si>
    <t>#4 or 100 mm Ø uPVC Pipe</t>
  </si>
  <si>
    <t>#5 or 125 mm Ø uPVC Pipe</t>
  </si>
  <si>
    <t>#6 or 150 mm Ø uPVC Pipe</t>
  </si>
  <si>
    <t>Building Roof Area:</t>
  </si>
  <si>
    <t>150 mm / hr</t>
  </si>
  <si>
    <t>Diameter of Gutter</t>
  </si>
  <si>
    <t>VI.</t>
  </si>
  <si>
    <t>Prepared by:</t>
  </si>
  <si>
    <t>SUNNY B. OJEDA, RMP</t>
  </si>
  <si>
    <t>DAILY WATER DEMAND</t>
  </si>
  <si>
    <t>150 mm diameter of GUTTER design is safe.</t>
  </si>
  <si>
    <t>Allowable Dimension of Septic Tank:</t>
  </si>
  <si>
    <t>SIZE OF CISTERN / WATER STORAGE (good for 3 days)</t>
  </si>
  <si>
    <t>SIZING OF ELEVATED WATER TANK (good for 1.5 days)</t>
  </si>
  <si>
    <t>Number of Occupants</t>
  </si>
  <si>
    <t>Table for Gutter 11-3 as per UPC 2000</t>
  </si>
  <si>
    <t xml:space="preserve">Total Water  Demand </t>
  </si>
  <si>
    <t>M Length</t>
  </si>
  <si>
    <t>M Width</t>
  </si>
  <si>
    <t>M Height</t>
  </si>
  <si>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 Cistern Volume</t>
    </r>
  </si>
  <si>
    <t>44.6 M2</t>
  </si>
  <si>
    <t>77.5 M2</t>
  </si>
  <si>
    <r>
      <t>The table shows that the nearest value for Roof Area of 102.5 M</t>
    </r>
    <r>
      <rPr>
        <vertAlign val="superscript"/>
        <sz val="7"/>
        <color theme="1"/>
        <rFont val="Calibri"/>
        <family val="2"/>
        <scheme val="minor"/>
      </rPr>
      <t xml:space="preserve">2 </t>
    </r>
    <r>
      <rPr>
        <sz val="7"/>
        <color theme="1"/>
        <rFont val="Calibri"/>
        <family val="2"/>
        <scheme val="minor"/>
      </rPr>
      <t xml:space="preserve">is 100 M2 which is equal to #3 or 80 mm </t>
    </r>
    <r>
      <rPr>
        <sz val="7"/>
        <color theme="1"/>
        <rFont val="Calibri"/>
        <family val="2"/>
      </rPr>
      <t>Ø uPVC</t>
    </r>
    <r>
      <rPr>
        <sz val="7"/>
        <color theme="1"/>
        <rFont val="Calibri"/>
        <family val="2"/>
        <scheme val="minor"/>
      </rPr>
      <t>.</t>
    </r>
  </si>
  <si>
    <r>
      <rPr>
        <sz val="7"/>
        <color theme="1"/>
        <rFont val="Calibri"/>
        <family val="2"/>
        <scheme val="minor"/>
      </rPr>
      <t>The table shows that the nearest value for Roof Area of 102.5 M</t>
    </r>
    <r>
      <rPr>
        <vertAlign val="superscript"/>
        <sz val="7"/>
        <color theme="1"/>
        <rFont val="Calibri"/>
        <family val="2"/>
        <scheme val="minor"/>
      </rPr>
      <t xml:space="preserve">2 </t>
    </r>
    <r>
      <rPr>
        <sz val="7"/>
        <color theme="1"/>
        <rFont val="Calibri"/>
        <family val="2"/>
        <scheme val="minor"/>
      </rPr>
      <t>is 118.9 M</t>
    </r>
    <r>
      <rPr>
        <vertAlign val="superscript"/>
        <sz val="7"/>
        <color theme="1"/>
        <rFont val="Calibri"/>
        <family val="2"/>
        <scheme val="minor"/>
      </rPr>
      <t>2</t>
    </r>
    <r>
      <rPr>
        <sz val="7"/>
        <color theme="1"/>
        <rFont val="Calibri"/>
        <family val="2"/>
        <scheme val="minor"/>
      </rPr>
      <t xml:space="preserve"> which is equal to 150 MM.</t>
    </r>
  </si>
  <si>
    <t>VII.</t>
  </si>
  <si>
    <r>
      <t>34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</si>
  <si>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100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</si>
  <si>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214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</si>
  <si>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389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</si>
  <si>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632 M</t>
    </r>
    <r>
      <rPr>
        <vertAlign val="superscript"/>
        <sz val="9"/>
        <color theme="1"/>
        <rFont val="Calibri"/>
        <family val="2"/>
        <scheme val="minor"/>
      </rPr>
      <t>2</t>
    </r>
  </si>
  <si>
    <t>Code775</t>
  </si>
  <si>
    <t>Code1500</t>
  </si>
  <si>
    <t>Code2000</t>
  </si>
  <si>
    <t>Code2600</t>
  </si>
  <si>
    <t>Code3200</t>
  </si>
  <si>
    <t>Code4600</t>
  </si>
  <si>
    <t>Code6000</t>
  </si>
  <si>
    <t>Code7700</t>
  </si>
  <si>
    <t>Code12800</t>
  </si>
  <si>
    <t>Code15000</t>
  </si>
  <si>
    <t>206 gal</t>
  </si>
  <si>
    <t>400 gal</t>
  </si>
  <si>
    <t>526 gal</t>
  </si>
  <si>
    <t>700 gal</t>
  </si>
  <si>
    <t>853 gal</t>
  </si>
  <si>
    <t xml:space="preserve">1207 gal </t>
  </si>
  <si>
    <t xml:space="preserve">1572 gal </t>
  </si>
  <si>
    <t>2028 gal</t>
  </si>
  <si>
    <t>3403 gal</t>
  </si>
  <si>
    <t>4000 gal</t>
  </si>
  <si>
    <r>
      <t>Number of Gallons of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 in the Rectangular Pool</t>
    </r>
  </si>
  <si>
    <r>
      <t>21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</si>
  <si>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118.9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</si>
  <si>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170.9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</si>
  <si>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246.7 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</t>
    </r>
  </si>
  <si>
    <r>
      <t>445.9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</si>
  <si>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Cistern/H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 Storage = Total Water Demand    X    300%</t>
    </r>
  </si>
  <si>
    <t>80 mm</t>
  </si>
  <si>
    <t>100 mm</t>
  </si>
  <si>
    <t>125 mm</t>
  </si>
  <si>
    <t xml:space="preserve">150 mm </t>
  </si>
  <si>
    <t>175 mm</t>
  </si>
  <si>
    <t>200 mm</t>
  </si>
  <si>
    <t>250 mm</t>
  </si>
  <si>
    <t>Average Depth = (Shallow + Deep) /2</t>
  </si>
  <si>
    <t>Gallons = L x W x Ave. Depth x 7.5</t>
  </si>
  <si>
    <r>
      <t>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</si>
  <si>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SIZING OF GUTTER &amp; DOWNSPOUT</t>
  </si>
  <si>
    <t>Calculate Gallons per Hour to pump water in 8 hrs</t>
  </si>
  <si>
    <t>GPH = No. of Gallons / 8</t>
  </si>
  <si>
    <t>Convert GPH to GPM</t>
  </si>
  <si>
    <t>GPM = GPH / 60</t>
  </si>
  <si>
    <t>Calculate the Average Feet of Head</t>
  </si>
  <si>
    <t>Note: Units are in English System (Feet)</t>
  </si>
  <si>
    <t>AFH =Total Run of Pipe / 3</t>
  </si>
  <si>
    <t>Pump Output (GPM) vs. Total Resistance To Flow (Feet of Head)</t>
  </si>
  <si>
    <t>Model No. Max Rated</t>
  </si>
  <si>
    <t>20 ft</t>
  </si>
  <si>
    <t>30 ft</t>
  </si>
  <si>
    <t>40 ft</t>
  </si>
  <si>
    <t>50 ft</t>
  </si>
  <si>
    <t>60 ft</t>
  </si>
  <si>
    <t>70 ft</t>
  </si>
  <si>
    <t>--</t>
  </si>
  <si>
    <t>SP2600X5 (1/2 HP)</t>
  </si>
  <si>
    <t>BEST TANK</t>
  </si>
  <si>
    <t>SP2605X7 (3/4 HP)</t>
  </si>
  <si>
    <t>SP2607X10 (1 HP)</t>
  </si>
  <si>
    <t>SP2610X15 (1.5)</t>
  </si>
  <si>
    <t>SP2615X20 (2 HP)</t>
  </si>
  <si>
    <t>SP2621X25 (2.5 HP)</t>
  </si>
  <si>
    <t>Model Number</t>
  </si>
  <si>
    <t>10 ft</t>
  </si>
  <si>
    <t>SP1750</t>
  </si>
  <si>
    <t>-----</t>
  </si>
  <si>
    <t>SP1775</t>
  </si>
  <si>
    <t>SP1780</t>
  </si>
  <si>
    <t>Water Filter = GPM x 1.25</t>
  </si>
  <si>
    <t>Sizing Water Filter at 25% Oversize from the Pool Pump</t>
  </si>
  <si>
    <t>Determine the Pipe Size</t>
  </si>
  <si>
    <t>Max. Flow Rate of 60 GPM</t>
  </si>
  <si>
    <t>Max. Flow Rate of 100 GPM</t>
  </si>
  <si>
    <t>Max. Flow Rate of 140 GPM</t>
  </si>
  <si>
    <t>Table for Septic Tank Table K-2 as per UPC 2000</t>
  </si>
  <si>
    <t>Table for Leader (Gutter) / Downspout as per UPC 2000 &amp; RNPCP 1999</t>
  </si>
  <si>
    <t>***As per Uniform Plumbing Code 2000  &amp; RNPCP 1999</t>
  </si>
  <si>
    <t>SIZING OF SWIMMING POOL PUMP, FILTER, &amp; PIPES</t>
  </si>
  <si>
    <t>or Best Tank 853 Gallons Capacity / Code 3200</t>
  </si>
  <si>
    <r>
      <t xml:space="preserve">100 mm </t>
    </r>
    <r>
      <rPr>
        <sz val="11"/>
        <color theme="1"/>
        <rFont val="Calibri"/>
        <family val="2"/>
      </rPr>
      <t>Ø uPVC (#4) for Soil, Sewer, and Drain Pipes.</t>
    </r>
  </si>
  <si>
    <r>
      <t xml:space="preserve">50 mm </t>
    </r>
    <r>
      <rPr>
        <sz val="11"/>
        <color theme="1"/>
        <rFont val="Calibri"/>
        <family val="2"/>
      </rPr>
      <t xml:space="preserve">Ø uPVC  (#2) for Ventilation and Waste Pipes. </t>
    </r>
  </si>
  <si>
    <r>
      <t xml:space="preserve">150 mm </t>
    </r>
    <r>
      <rPr>
        <sz val="11"/>
        <color theme="1"/>
        <rFont val="Calibri"/>
        <family val="2"/>
      </rPr>
      <t xml:space="preserve">Ø uPVC  (#6) for Storm Drainage Pipes. </t>
    </r>
  </si>
  <si>
    <t>VIII.</t>
  </si>
  <si>
    <r>
      <t xml:space="preserve">Based on the available water tank (BEST TANK) in the market provided with </t>
    </r>
    <r>
      <rPr>
        <b/>
        <sz val="7"/>
        <color theme="1"/>
        <rFont val="Calibri"/>
        <family val="2"/>
        <scheme val="minor"/>
      </rPr>
      <t>Float Switch</t>
    </r>
    <r>
      <rPr>
        <sz val="7"/>
        <color theme="1"/>
        <rFont val="Calibri"/>
        <family val="2"/>
        <scheme val="minor"/>
      </rPr>
      <t>.</t>
    </r>
  </si>
  <si>
    <r>
      <t xml:space="preserve">***Based on the available water tank (BEST TANK) in the market provided with </t>
    </r>
    <r>
      <rPr>
        <b/>
        <sz val="7"/>
        <color theme="1"/>
        <rFont val="Calibri"/>
        <family val="2"/>
        <scheme val="minor"/>
      </rPr>
      <t>Stainless Ball / Float Valve</t>
    </r>
    <r>
      <rPr>
        <sz val="7"/>
        <color theme="1"/>
        <rFont val="Calibri"/>
        <family val="2"/>
        <scheme val="minor"/>
      </rPr>
      <t>.</t>
    </r>
  </si>
  <si>
    <t xml:space="preserve">PROJECT: </t>
  </si>
  <si>
    <t xml:space="preserve">LOCATION: </t>
  </si>
  <si>
    <t xml:space="preserve">Pax </t>
  </si>
  <si>
    <t xml:space="preserve">#3 or 80 mm Ø uPVC Pipe DOWNSPOUT is safe at maximum </t>
  </si>
  <si>
    <t>PIPE SIZES</t>
  </si>
  <si>
    <r>
      <rPr>
        <b/>
        <sz val="7"/>
        <color theme="1"/>
        <rFont val="Calibri"/>
        <family val="2"/>
        <scheme val="minor"/>
      </rPr>
      <t>NOTE</t>
    </r>
    <r>
      <rPr>
        <sz val="7"/>
        <color theme="1"/>
        <rFont val="Calibri"/>
        <family val="2"/>
        <scheme val="minor"/>
      </rPr>
      <t xml:space="preserve">: If the result is NOT more than 256 DFU use  50 mm </t>
    </r>
    <r>
      <rPr>
        <sz val="7"/>
        <color theme="1"/>
        <rFont val="Calibri"/>
        <family val="2"/>
      </rPr>
      <t>Ø</t>
    </r>
    <r>
      <rPr>
        <sz val="7"/>
        <color theme="1"/>
        <rFont val="Calibri"/>
        <family val="2"/>
        <scheme val="minor"/>
      </rPr>
      <t xml:space="preserve"> for vent &amp; waste pipes &amp; 100 mm </t>
    </r>
    <r>
      <rPr>
        <sz val="7"/>
        <color theme="1"/>
        <rFont val="Calibri"/>
        <family val="2"/>
      </rPr>
      <t>Ø</t>
    </r>
    <r>
      <rPr>
        <sz val="7"/>
        <color theme="1"/>
        <rFont val="Calibri"/>
        <family val="2"/>
        <scheme val="minor"/>
      </rPr>
      <t xml:space="preserve"> for soil &amp; sewer pipes.</t>
    </r>
  </si>
  <si>
    <r>
      <rPr>
        <b/>
        <sz val="9"/>
        <color theme="1"/>
        <rFont val="Calibri"/>
        <family val="2"/>
        <scheme val="minor"/>
      </rPr>
      <t>Pool Pump</t>
    </r>
    <r>
      <rPr>
        <sz val="9"/>
        <color theme="1"/>
        <rFont val="Calibri"/>
        <family val="2"/>
        <scheme val="minor"/>
      </rPr>
      <t xml:space="preserve"> at1/2 hp, 230v, 60hz. @ least 30 GPM at 30 Feet of Head</t>
    </r>
  </si>
  <si>
    <r>
      <rPr>
        <b/>
        <sz val="9"/>
        <color theme="1"/>
        <rFont val="Calibri"/>
        <family val="2"/>
        <scheme val="minor"/>
      </rPr>
      <t>Pool Filter</t>
    </r>
    <r>
      <rPr>
        <sz val="9"/>
        <color theme="1"/>
        <rFont val="Calibri"/>
        <family val="2"/>
        <scheme val="minor"/>
      </rPr>
      <t xml:space="preserve"> that is good for 50 GPM </t>
    </r>
  </si>
  <si>
    <r>
      <t xml:space="preserve">with </t>
    </r>
    <r>
      <rPr>
        <b/>
        <sz val="9"/>
        <color theme="1"/>
        <rFont val="Calibri"/>
        <family val="2"/>
        <scheme val="minor"/>
      </rPr>
      <t>Skimmer</t>
    </r>
    <r>
      <rPr>
        <sz val="9"/>
        <color theme="1"/>
        <rFont val="Calibri"/>
        <family val="2"/>
        <scheme val="minor"/>
      </rPr>
      <t xml:space="preserve"> good for 500 square foot pool</t>
    </r>
  </si>
  <si>
    <t>https://blog.intheswim.com/swimming-pool-feet-of-head-calculations/</t>
  </si>
  <si>
    <r>
      <t xml:space="preserve">50MM </t>
    </r>
    <r>
      <rPr>
        <sz val="8"/>
        <color theme="1"/>
        <rFont val="Calibri"/>
        <family val="2"/>
      </rPr>
      <t>Ø</t>
    </r>
    <r>
      <rPr>
        <sz val="8"/>
        <color theme="1"/>
        <rFont val="Calibri"/>
        <family val="2"/>
        <scheme val="minor"/>
      </rPr>
      <t xml:space="preserve"> PPR PN20</t>
    </r>
  </si>
  <si>
    <t>63MM Ø PPR PN20</t>
  </si>
  <si>
    <t>75MM Ø PPR PN20</t>
  </si>
  <si>
    <r>
      <rPr>
        <b/>
        <sz val="9"/>
        <color theme="1"/>
        <rFont val="Calibri"/>
        <family val="2"/>
        <scheme val="minor"/>
      </rPr>
      <t xml:space="preserve">50MM </t>
    </r>
    <r>
      <rPr>
        <b/>
        <sz val="9"/>
        <color theme="1"/>
        <rFont val="Calibri"/>
        <family val="2"/>
      </rPr>
      <t>Ø PPR</t>
    </r>
    <r>
      <rPr>
        <sz val="9"/>
        <color theme="1"/>
        <rFont val="Calibri"/>
        <family val="2"/>
      </rPr>
      <t xml:space="preserve"> PN25 PIPE  or </t>
    </r>
    <r>
      <rPr>
        <b/>
        <sz val="9"/>
        <color theme="1"/>
        <rFont val="Calibri"/>
        <family val="2"/>
      </rPr>
      <t>1 1/2" Ø</t>
    </r>
    <r>
      <rPr>
        <sz val="9"/>
        <color theme="1"/>
        <rFont val="Calibri"/>
        <family val="2"/>
      </rPr>
      <t xml:space="preserve"> PVC Pipe</t>
    </r>
  </si>
  <si>
    <t>https://www.hayward-pool.com/shop/en/pools/1-2-hp-super-pump-sp2600x5</t>
  </si>
  <si>
    <t>POOL Pump Output (GPM) vs. Total Resistance To Flow (Feet of Head) HAYWARD</t>
  </si>
  <si>
    <t>RECOMMENDED WATER PUMP (Good for 2 to 5 Storey Building)</t>
  </si>
  <si>
    <t>EUROSTAR</t>
  </si>
  <si>
    <t>PRIMA</t>
  </si>
  <si>
    <t>AVIVA</t>
  </si>
  <si>
    <t xml:space="preserve">GOULDS </t>
  </si>
  <si>
    <t>USA</t>
  </si>
  <si>
    <t>TOLSEN</t>
  </si>
  <si>
    <t>EUROPE</t>
  </si>
  <si>
    <t>ITALY</t>
  </si>
  <si>
    <t>JR. KAWASAKI</t>
  </si>
  <si>
    <t>M. AQUA</t>
  </si>
  <si>
    <t>JAPAN</t>
  </si>
  <si>
    <t>3/4HP to 1HP CENTRIFUGAL PUMP at flow rate of 52 l/m, max head 52 m</t>
  </si>
  <si>
    <t>of 5m span of column.</t>
  </si>
  <si>
    <t>Overhead Tank = Total Water Demand     X    150%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</si>
</sst>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\'"/>
    <numFmt numFmtId="166" formatCode="#\ \f\t"/>
    <numFmt numFmtId="167" formatCode="#\ \c\u\ \f\t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  <font>
      <sz val="7"/>
      <color theme="1"/>
      <name val="Calibri"/>
      <family val="2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1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Candara"/>
      <family val="2"/>
    </font>
    <font>
      <b/>
      <sz val="8"/>
      <color rgb="FF333333"/>
      <name val="Arial"/>
      <family val="2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3" borderId="1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13" fillId="0" borderId="0" xfId="0" applyFont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ill="1"/>
    <xf numFmtId="0" fontId="6" fillId="0" borderId="0" xfId="0" applyFont="1"/>
    <xf numFmtId="0" fontId="6" fillId="0" borderId="3" xfId="0" applyFont="1" applyBorder="1"/>
    <xf numFmtId="0" fontId="0" fillId="0" borderId="0" xfId="0" applyBorder="1"/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20" fillId="5" borderId="6" xfId="0" applyFont="1" applyFill="1" applyBorder="1" applyAlignment="1">
      <alignment horizontal="center" vertical="center"/>
    </xf>
    <xf numFmtId="0" fontId="0" fillId="5" borderId="45" xfId="0" applyFill="1" applyBorder="1"/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12" fillId="0" borderId="0" xfId="0" applyFont="1"/>
    <xf numFmtId="0" fontId="12" fillId="6" borderId="15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/>
    </xf>
    <xf numFmtId="0" fontId="12" fillId="6" borderId="48" xfId="0" applyFont="1" applyFill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2" fontId="22" fillId="6" borderId="3" xfId="0" applyNumberFormat="1" applyFont="1" applyFill="1" applyBorder="1" applyAlignment="1">
      <alignment horizontal="center" vertical="center"/>
    </xf>
    <xf numFmtId="0" fontId="5" fillId="7" borderId="0" xfId="0" applyFont="1" applyFill="1"/>
    <xf numFmtId="0" fontId="5" fillId="0" borderId="0" xfId="0" applyFont="1" applyFill="1"/>
    <xf numFmtId="0" fontId="0" fillId="0" borderId="0" xfId="0" applyFont="1"/>
    <xf numFmtId="0" fontId="0" fillId="0" borderId="0" xfId="0" applyFont="1" applyBorder="1"/>
    <xf numFmtId="0" fontId="26" fillId="8" borderId="5" xfId="0" applyFont="1" applyFill="1" applyBorder="1" applyAlignment="1">
      <alignment vertical="center" wrapText="1"/>
    </xf>
    <xf numFmtId="0" fontId="26" fillId="8" borderId="3" xfId="0" applyFont="1" applyFill="1" applyBorder="1" applyAlignment="1">
      <alignment vertical="center" wrapText="1"/>
    </xf>
    <xf numFmtId="0" fontId="26" fillId="8" borderId="6" xfId="0" applyFont="1" applyFill="1" applyBorder="1" applyAlignment="1">
      <alignment vertical="center" wrapText="1"/>
    </xf>
    <xf numFmtId="0" fontId="26" fillId="8" borderId="7" xfId="0" applyFont="1" applyFill="1" applyBorder="1" applyAlignment="1">
      <alignment vertical="center" wrapText="1"/>
    </xf>
    <xf numFmtId="0" fontId="26" fillId="8" borderId="45" xfId="0" applyFont="1" applyFill="1" applyBorder="1" applyAlignment="1">
      <alignment vertical="center" wrapText="1"/>
    </xf>
    <xf numFmtId="0" fontId="24" fillId="8" borderId="5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4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left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45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vertical="center" wrapText="1"/>
    </xf>
    <xf numFmtId="0" fontId="26" fillId="8" borderId="9" xfId="0" applyFont="1" applyFill="1" applyBorder="1" applyAlignment="1">
      <alignment vertical="center" wrapText="1"/>
    </xf>
    <xf numFmtId="0" fontId="26" fillId="8" borderId="10" xfId="0" applyFont="1" applyFill="1" applyBorder="1" applyAlignment="1">
      <alignment vertical="center" wrapText="1"/>
    </xf>
    <xf numFmtId="0" fontId="24" fillId="8" borderId="8" xfId="0" applyFont="1" applyFill="1" applyBorder="1" applyAlignment="1">
      <alignment horizontal="left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0" fontId="27" fillId="4" borderId="50" xfId="0" applyFont="1" applyFill="1" applyBorder="1" applyAlignment="1">
      <alignment vertical="center" wrapText="1"/>
    </xf>
    <xf numFmtId="0" fontId="27" fillId="4" borderId="51" xfId="0" applyFont="1" applyFill="1" applyBorder="1" applyAlignment="1">
      <alignment vertical="center" wrapText="1"/>
    </xf>
    <xf numFmtId="0" fontId="27" fillId="4" borderId="31" xfId="0" applyFont="1" applyFill="1" applyBorder="1" applyAlignment="1">
      <alignment vertical="center" wrapText="1"/>
    </xf>
    <xf numFmtId="0" fontId="26" fillId="4" borderId="9" xfId="0" applyFont="1" applyFill="1" applyBorder="1" applyAlignment="1">
      <alignment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5" xfId="0" applyFont="1" applyBorder="1"/>
    <xf numFmtId="0" fontId="6" fillId="0" borderId="44" xfId="0" applyFont="1" applyBorder="1"/>
    <xf numFmtId="0" fontId="28" fillId="0" borderId="6" xfId="0" applyFont="1" applyBorder="1" applyAlignment="1">
      <alignment horizontal="left" vertical="center" readingOrder="1"/>
    </xf>
    <xf numFmtId="0" fontId="28" fillId="0" borderId="7" xfId="0" applyFont="1" applyBorder="1" applyAlignment="1">
      <alignment horizontal="left" vertical="center" readingOrder="1"/>
    </xf>
    <xf numFmtId="0" fontId="6" fillId="0" borderId="45" xfId="0" applyFont="1" applyBorder="1"/>
    <xf numFmtId="0" fontId="20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0" fillId="0" borderId="45" xfId="0" applyFill="1" applyBorder="1"/>
    <xf numFmtId="0" fontId="5" fillId="7" borderId="0" xfId="0" applyFont="1" applyFill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9" fillId="4" borderId="6" xfId="0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" fontId="19" fillId="5" borderId="5" xfId="0" applyNumberFormat="1" applyFont="1" applyFill="1" applyBorder="1" applyAlignment="1">
      <alignment horizontal="center" vertical="center"/>
    </xf>
    <xf numFmtId="2" fontId="21" fillId="6" borderId="48" xfId="0" applyNumberFormat="1" applyFont="1" applyFill="1" applyBorder="1" applyAlignment="1">
      <alignment horizontal="center"/>
    </xf>
    <xf numFmtId="166" fontId="12" fillId="5" borderId="7" xfId="0" applyNumberFormat="1" applyFont="1" applyFill="1" applyBorder="1" applyAlignment="1">
      <alignment horizontal="center"/>
    </xf>
    <xf numFmtId="167" fontId="19" fillId="5" borderId="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33" fillId="0" borderId="0" xfId="1"/>
    <xf numFmtId="0" fontId="13" fillId="0" borderId="0" xfId="0" applyFont="1" applyFill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7" xfId="0" applyFont="1" applyFill="1" applyBorder="1" applyAlignment="1">
      <alignment horizontal="left"/>
    </xf>
    <xf numFmtId="0" fontId="12" fillId="0" borderId="4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/>
    </xf>
    <xf numFmtId="0" fontId="12" fillId="6" borderId="56" xfId="0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/>
    </xf>
    <xf numFmtId="0" fontId="12" fillId="7" borderId="42" xfId="0" applyFont="1" applyFill="1" applyBorder="1" applyAlignment="1">
      <alignment horizontal="left"/>
    </xf>
    <xf numFmtId="0" fontId="12" fillId="7" borderId="4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44" xfId="0" applyFont="1" applyFill="1" applyBorder="1" applyAlignment="1">
      <alignment horizontal="left"/>
    </xf>
    <xf numFmtId="0" fontId="25" fillId="4" borderId="28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164" fontId="6" fillId="7" borderId="0" xfId="0" applyNumberFormat="1" applyFont="1" applyFill="1" applyAlignment="1">
      <alignment vertical="center"/>
    </xf>
    <xf numFmtId="0" fontId="12" fillId="7" borderId="5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8.jpg"/><Relationship Id="rId1" Type="http://schemas.openxmlformats.org/officeDocument/2006/relationships/image" Target="../media/image2.jpg"/><Relationship Id="rId6" Type="http://schemas.openxmlformats.org/officeDocument/2006/relationships/image" Target="../media/image12.jpg"/><Relationship Id="rId5" Type="http://schemas.openxmlformats.org/officeDocument/2006/relationships/image" Target="../media/image11.jpg"/><Relationship Id="rId4" Type="http://schemas.openxmlformats.org/officeDocument/2006/relationships/image" Target="../media/image10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204899</xdr:colOff>
      <xdr:row>78</xdr:row>
      <xdr:rowOff>36081</xdr:rowOff>
    </xdr:from>
    <xdr:to>
      <xdr:col>9</xdr:col>
      <xdr:colOff>343342</xdr:colOff>
      <xdr:row>84</xdr:row>
      <xdr:rowOff>88606</xdr:rowOff>
    </xdr:to>
    <xdr:pic>
      <xdr:nvPicPr>
        <xdr:cNvPr id="7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50" r="9325" b="11952"/>
        <a:stretch/>
      </xdr:blipFill>
      <xdr:spPr bwMode="auto">
        <a:xfrm>
          <a:off x="2558460" y="11244569"/>
          <a:ext cx="2082208" cy="916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210435</xdr:colOff>
      <xdr:row>92</xdr:row>
      <xdr:rowOff>105217</xdr:rowOff>
    </xdr:from>
    <xdr:to>
      <xdr:col>9</xdr:col>
      <xdr:colOff>463370</xdr:colOff>
      <xdr:row>101</xdr:row>
      <xdr:rowOff>49840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170" y="13318386"/>
          <a:ext cx="1471249" cy="124046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514188</xdr:colOff>
      <xdr:row>10</xdr:row>
      <xdr:rowOff>45050</xdr:rowOff>
    </xdr:from>
    <xdr:to>
      <xdr:col>9</xdr:col>
      <xdr:colOff>326730</xdr:colOff>
      <xdr:row>17</xdr:row>
      <xdr:rowOff>92573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21" t="4701" r="10256" b="3418"/>
        <a:stretch/>
      </xdr:blipFill>
      <xdr:spPr>
        <a:xfrm>
          <a:off x="3332923" y="1567942"/>
          <a:ext cx="1030856" cy="1055401"/>
        </a:xfrm>
        <a:prstGeom prst="rect">
          <a:avLst/>
        </a:prstGeom>
      </xdr:spPr>
    </xdr:pic>
    <xdr:clientData/>
  </xdr:twoCellAnchor>
  <xdr:twoCellAnchor>
    <xdr:from>
      <xdr:col>7</xdr:col>
      <xdr:colOff>470712</xdr:colOff>
      <xdr:row>66</xdr:row>
      <xdr:rowOff>116294</xdr:rowOff>
    </xdr:from>
    <xdr:to>
      <xdr:col>8</xdr:col>
      <xdr:colOff>515015</xdr:colOff>
      <xdr:row>70</xdr:row>
      <xdr:rowOff>138445</xdr:rowOff>
    </xdr:to>
    <xdr:grpSp>
      <xdr:nvGrpSpPr>
        <xdr:cNvPr id="15" name="Group 14"/>
        <xdr:cNvGrpSpPr/>
      </xdr:nvGrpSpPr>
      <xdr:grpSpPr>
        <a:xfrm>
          <a:off x="3286066" y="9544358"/>
          <a:ext cx="655420" cy="595337"/>
          <a:chOff x="3472195" y="10001250"/>
          <a:chExt cx="692224" cy="642384"/>
        </a:xfrm>
      </xdr:grpSpPr>
      <xdr:grpSp>
        <xdr:nvGrpSpPr>
          <xdr:cNvPr id="6" name="Group 5"/>
          <xdr:cNvGrpSpPr/>
        </xdr:nvGrpSpPr>
        <xdr:grpSpPr>
          <a:xfrm>
            <a:off x="3472195" y="10001250"/>
            <a:ext cx="692224" cy="642384"/>
            <a:chOff x="3472195" y="10001250"/>
            <a:chExt cx="692224" cy="642384"/>
          </a:xfrm>
        </xdr:grpSpPr>
        <xdr:grpSp>
          <xdr:nvGrpSpPr>
            <xdr:cNvPr id="4" name="Group 3"/>
            <xdr:cNvGrpSpPr/>
          </xdr:nvGrpSpPr>
          <xdr:grpSpPr>
            <a:xfrm>
              <a:off x="3472195" y="10001250"/>
              <a:ext cx="675610" cy="625770"/>
              <a:chOff x="3472195" y="10001250"/>
              <a:chExt cx="675610" cy="625770"/>
            </a:xfrm>
          </xdr:grpSpPr>
          <xdr:pic>
            <xdr:nvPicPr>
              <xdr:cNvPr id="2" name="Picture 1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6087" t="20497" r="25656" b="13677"/>
              <a:stretch/>
            </xdr:blipFill>
            <xdr:spPr>
              <a:xfrm>
                <a:off x="3472195" y="10001250"/>
                <a:ext cx="675610" cy="625770"/>
              </a:xfrm>
              <a:prstGeom prst="rect">
                <a:avLst/>
              </a:prstGeom>
            </xdr:spPr>
          </xdr:pic>
          <xdr:sp macro="" textlink="">
            <xdr:nvSpPr>
              <xdr:cNvPr id="3" name="Oval 2"/>
              <xdr:cNvSpPr/>
            </xdr:nvSpPr>
            <xdr:spPr>
              <a:xfrm>
                <a:off x="3494346" y="10150770"/>
                <a:ext cx="443023" cy="448561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/>
            </xdr:spPr>
            <xdr:style>
              <a:lnRef idx="2">
                <a:schemeClr val="accent3">
                  <a:shade val="50000"/>
                </a:schemeClr>
              </a:lnRef>
              <a:fillRef idx="1">
                <a:schemeClr val="accent3"/>
              </a:fillRef>
              <a:effectRef idx="0">
                <a:schemeClr val="accent3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sp macro="" textlink="">
          <xdr:nvSpPr>
            <xdr:cNvPr id="5" name="Rectangle 4"/>
            <xdr:cNvSpPr/>
          </xdr:nvSpPr>
          <xdr:spPr>
            <a:xfrm>
              <a:off x="3926294" y="10549491"/>
              <a:ext cx="238125" cy="94143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>
                  <a:lumMod val="9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9" name="Straight Arrow Connector 8"/>
          <xdr:cNvCxnSpPr>
            <a:stCxn id="3" idx="2"/>
            <a:endCxn id="3" idx="6"/>
          </xdr:cNvCxnSpPr>
        </xdr:nvCxnSpPr>
        <xdr:spPr>
          <a:xfrm>
            <a:off x="3494346" y="10375051"/>
            <a:ext cx="443023" cy="0"/>
          </a:xfrm>
          <a:prstGeom prst="straightConnector1">
            <a:avLst/>
          </a:prstGeom>
          <a:ln cap="flat">
            <a:solidFill>
              <a:schemeClr val="tx1">
                <a:lumMod val="65000"/>
                <a:lumOff val="35000"/>
              </a:schemeClr>
            </a:solidFill>
            <a:headEnd type="arrow" w="sm" len="lg"/>
            <a:tailEnd type="arrow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/>
          <xdr:cNvSpPr txBox="1"/>
        </xdr:nvSpPr>
        <xdr:spPr>
          <a:xfrm>
            <a:off x="3599562" y="10194251"/>
            <a:ext cx="371032" cy="19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/>
              <a:t>D</a:t>
            </a:r>
          </a:p>
        </xdr:txBody>
      </xdr:sp>
    </xdr:grpSp>
    <xdr:clientData/>
  </xdr:twoCellAnchor>
  <xdr:twoCellAnchor editAs="oneCell">
    <xdr:from>
      <xdr:col>7</xdr:col>
      <xdr:colOff>459636</xdr:colOff>
      <xdr:row>116</xdr:row>
      <xdr:rowOff>60916</xdr:rowOff>
    </xdr:from>
    <xdr:to>
      <xdr:col>9</xdr:col>
      <xdr:colOff>337805</xdr:colOff>
      <xdr:row>124</xdr:row>
      <xdr:rowOff>83068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1119" y="16729666"/>
          <a:ext cx="1174012" cy="11740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6</xdr:col>
      <xdr:colOff>188286</xdr:colOff>
      <xdr:row>102</xdr:row>
      <xdr:rowOff>88606</xdr:rowOff>
    </xdr:from>
    <xdr:to>
      <xdr:col>8</xdr:col>
      <xdr:colOff>592544</xdr:colOff>
      <xdr:row>108</xdr:row>
      <xdr:rowOff>38420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44" b="18181"/>
        <a:stretch/>
      </xdr:blipFill>
      <xdr:spPr>
        <a:xfrm>
          <a:off x="2818737" y="14741600"/>
          <a:ext cx="1423211" cy="81371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8</xdr:col>
      <xdr:colOff>348882</xdr:colOff>
      <xdr:row>107</xdr:row>
      <xdr:rowOff>16613</xdr:rowOff>
    </xdr:from>
    <xdr:to>
      <xdr:col>9</xdr:col>
      <xdr:colOff>454099</xdr:colOff>
      <xdr:row>112</xdr:row>
      <xdr:rowOff>49839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8286" y="15389520"/>
          <a:ext cx="753139" cy="75313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</xdr:rowOff>
    </xdr:from>
    <xdr:to>
      <xdr:col>5</xdr:col>
      <xdr:colOff>0</xdr:colOff>
      <xdr:row>13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0025"/>
          <a:ext cx="2857500" cy="23812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</xdr:col>
      <xdr:colOff>180975</xdr:colOff>
      <xdr:row>1</xdr:row>
      <xdr:rowOff>19050</xdr:rowOff>
    </xdr:from>
    <xdr:to>
      <xdr:col>9</xdr:col>
      <xdr:colOff>600075</xdr:colOff>
      <xdr:row>13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209550"/>
          <a:ext cx="2857500" cy="23812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10</xdr:col>
      <xdr:colOff>190500</xdr:colOff>
      <xdr:row>1</xdr:row>
      <xdr:rowOff>0</xdr:rowOff>
    </xdr:from>
    <xdr:to>
      <xdr:col>15</xdr:col>
      <xdr:colOff>0</xdr:colOff>
      <xdr:row>13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90500"/>
          <a:ext cx="2857500" cy="23812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15</xdr:col>
      <xdr:colOff>200025</xdr:colOff>
      <xdr:row>1</xdr:row>
      <xdr:rowOff>9525</xdr:rowOff>
    </xdr:from>
    <xdr:to>
      <xdr:col>20</xdr:col>
      <xdr:colOff>9525</xdr:colOff>
      <xdr:row>13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00025"/>
          <a:ext cx="2857500" cy="23812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238124</xdr:colOff>
      <xdr:row>15</xdr:row>
      <xdr:rowOff>38100</xdr:rowOff>
    </xdr:from>
    <xdr:to>
      <xdr:col>9</xdr:col>
      <xdr:colOff>301683</xdr:colOff>
      <xdr:row>37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2895600"/>
          <a:ext cx="5549959" cy="41529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15</xdr:row>
      <xdr:rowOff>78706</xdr:rowOff>
    </xdr:from>
    <xdr:to>
      <xdr:col>18</xdr:col>
      <xdr:colOff>488950</xdr:colOff>
      <xdr:row>28</xdr:row>
      <xdr:rowOff>25400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2936206"/>
          <a:ext cx="5327650" cy="2423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171351</xdr:rowOff>
    </xdr:from>
    <xdr:to>
      <xdr:col>3</xdr:col>
      <xdr:colOff>652617</xdr:colOff>
      <xdr:row>19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351"/>
          <a:ext cx="2047875" cy="3562449"/>
        </a:xfrm>
        <a:prstGeom prst="rect">
          <a:avLst/>
        </a:prstGeom>
        <a:ln w="9525">
          <a:solidFill>
            <a:schemeClr val="tx1"/>
          </a:solidFill>
          <a:miter lim="800000"/>
          <a:headEnd/>
          <a:tailEnd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936929</xdr:colOff>
      <xdr:row>0</xdr:row>
      <xdr:rowOff>176347</xdr:rowOff>
    </xdr:from>
    <xdr:to>
      <xdr:col>7</xdr:col>
      <xdr:colOff>183839</xdr:colOff>
      <xdr:row>19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0477" y="176347"/>
          <a:ext cx="2258039" cy="3644817"/>
        </a:xfrm>
        <a:prstGeom prst="rect">
          <a:avLst/>
        </a:prstGeom>
        <a:ln w="9525">
          <a:solidFill>
            <a:schemeClr val="tx1"/>
          </a:solidFill>
          <a:miter lim="800000"/>
          <a:headEnd/>
          <a:tailEnd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456542</xdr:colOff>
      <xdr:row>0</xdr:row>
      <xdr:rowOff>180975</xdr:rowOff>
    </xdr:from>
    <xdr:to>
      <xdr:col>11</xdr:col>
      <xdr:colOff>168325</xdr:colOff>
      <xdr:row>19</xdr:row>
      <xdr:rowOff>123825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219" y="180975"/>
          <a:ext cx="2169848" cy="3640189"/>
        </a:xfrm>
        <a:prstGeom prst="rect">
          <a:avLst/>
        </a:prstGeom>
        <a:ln w="9525">
          <a:solidFill>
            <a:schemeClr val="tx1"/>
          </a:solidFill>
          <a:miter lim="800000"/>
          <a:headEnd/>
          <a:tailEnd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20</xdr:row>
      <xdr:rowOff>105311</xdr:rowOff>
    </xdr:from>
    <xdr:to>
      <xdr:col>12</xdr:col>
      <xdr:colOff>447675</xdr:colOff>
      <xdr:row>27</xdr:row>
      <xdr:rowOff>116538</xdr:rowOff>
    </xdr:to>
    <xdr:sp macro="" textlink="">
      <xdr:nvSpPr>
        <xdr:cNvPr id="5" name="TextBox 7"/>
        <xdr:cNvSpPr txBox="1"/>
      </xdr:nvSpPr>
      <xdr:spPr>
        <a:xfrm>
          <a:off x="114300" y="3915311"/>
          <a:ext cx="7648575" cy="134472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000"/>
            <a:t>CENTRIFUGAL PUMP Model 0.5HP, 0.75HP, and 1.0HP JP w/o Bladder </a:t>
          </a:r>
        </a:p>
        <a:p>
          <a:pPr marL="350838" indent="-350838">
            <a:buFont typeface="Arial" pitchFamily="34" charset="0"/>
            <a:buChar char="•"/>
          </a:pPr>
          <a:r>
            <a:rPr lang="en-US" sz="2000"/>
            <a:t>1/2HP at 370W with max. flow rate 47 l/m, max. head 47 m</a:t>
          </a:r>
        </a:p>
        <a:p>
          <a:pPr marL="350838" indent="-350838">
            <a:buFont typeface="Arial" pitchFamily="34" charset="0"/>
            <a:buChar char="•"/>
          </a:pPr>
          <a:r>
            <a:rPr lang="en-US" sz="2000"/>
            <a:t>3/4HP at 550W with max. flow rate 52 l/m, max head 52 m</a:t>
          </a:r>
        </a:p>
        <a:p>
          <a:pPr marL="350838" indent="-350838">
            <a:buFont typeface="Arial" pitchFamily="34" charset="0"/>
            <a:buChar char="•"/>
          </a:pPr>
          <a:r>
            <a:rPr lang="en-US" sz="2000"/>
            <a:t>1HP at 750 with max. flow rate 56 l/m, max head 56 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152400</xdr:colOff>
      <xdr:row>29</xdr:row>
      <xdr:rowOff>126683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3171" r="9282" b="8273"/>
        <a:stretch/>
      </xdr:blipFill>
      <xdr:spPr>
        <a:xfrm>
          <a:off x="609600" y="190500"/>
          <a:ext cx="7467600" cy="5460683"/>
        </a:xfrm>
        <a:prstGeom prst="rect">
          <a:avLst/>
        </a:prstGeom>
      </xdr:spPr>
    </xdr:pic>
    <xdr:clientData/>
  </xdr:twoCellAnchor>
  <xdr:twoCellAnchor editAs="oneCell">
    <xdr:from>
      <xdr:col>16</xdr:col>
      <xdr:colOff>49778</xdr:colOff>
      <xdr:row>19</xdr:row>
      <xdr:rowOff>183574</xdr:rowOff>
    </xdr:from>
    <xdr:to>
      <xdr:col>18</xdr:col>
      <xdr:colOff>103470</xdr:colOff>
      <xdr:row>27</xdr:row>
      <xdr:rowOff>56573</xdr:rowOff>
    </xdr:to>
    <xdr:pic>
      <xdr:nvPicPr>
        <xdr:cNvPr id="3" name="Picture 2" descr="D:\AAAPERSONAL\aaaTEACHING_files\aaDEPED SJDMNTS\LMS PLUMBING\MASTER PLUMBER GUIDE\VENTILATION SYSTEM\STUDOR vent system\h174-air-admittance-valve-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6921" y="4061610"/>
          <a:ext cx="1278335" cy="1505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58965</xdr:colOff>
      <xdr:row>19</xdr:row>
      <xdr:rowOff>102053</xdr:rowOff>
    </xdr:from>
    <xdr:to>
      <xdr:col>15</xdr:col>
      <xdr:colOff>236765</xdr:colOff>
      <xdr:row>26</xdr:row>
      <xdr:rowOff>153042</xdr:rowOff>
    </xdr:to>
    <xdr:pic>
      <xdr:nvPicPr>
        <xdr:cNvPr id="4" name="Picture 3" descr="D:\AAAPERSONAL\aaaTEACHING_files\aaDEPED SJDMNTS\LMS PLUMBING\MASTER PLUMBER GUIDE\VENTILATION SYSTEM\STUDOR vent system\maxi-vent-gallery01-big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69" t="5953" r="17099" b="14191"/>
        <a:stretch/>
      </xdr:blipFill>
      <xdr:spPr bwMode="auto">
        <a:xfrm>
          <a:off x="8019144" y="3980089"/>
          <a:ext cx="1402442" cy="1479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438151</xdr:colOff>
      <xdr:row>3</xdr:row>
      <xdr:rowOff>77812</xdr:rowOff>
    </xdr:from>
    <xdr:to>
      <xdr:col>19</xdr:col>
      <xdr:colOff>505881</xdr:colOff>
      <xdr:row>18</xdr:row>
      <xdr:rowOff>14310</xdr:rowOff>
    </xdr:to>
    <xdr:pic>
      <xdr:nvPicPr>
        <xdr:cNvPr id="5" name="Picture 4" descr="D:\AAAPERSONAL\aaaTEACHING_files\aaDEPED SJDMNTS\LMS PLUMBING\MASTER PLUMBER GUIDE\VENTILATION SYSTEM\STUDOR vent system\mini-vent-gallery04-big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1" y="649312"/>
          <a:ext cx="3725330" cy="2793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28</xdr:col>
      <xdr:colOff>195572</xdr:colOff>
      <xdr:row>25</xdr:row>
      <xdr:rowOff>68035</xdr:rowOff>
    </xdr:to>
    <xdr:pic>
      <xdr:nvPicPr>
        <xdr:cNvPr id="6" name="Picture 5" descr="Mini-Vent Installat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9" b="2619"/>
        <a:stretch/>
      </xdr:blipFill>
      <xdr:spPr bwMode="auto">
        <a:xfrm>
          <a:off x="12246429" y="612321"/>
          <a:ext cx="5094143" cy="455839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ayward-pool.com/shop/en/pools/1-2-hp-super-pump-sp2600x5" TargetMode="External"/><Relationship Id="rId1" Type="http://schemas.openxmlformats.org/officeDocument/2006/relationships/hyperlink" Target="https://blog.intheswim.com/swimming-pool-feet-of-head-calcul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5"/>
  <sheetViews>
    <sheetView tabSelected="1" zoomScale="226" zoomScaleNormal="226" zoomScaleSheetLayoutView="286" zoomScalePageLayoutView="172" workbookViewId="0">
      <selection activeCell="H126" sqref="H126"/>
    </sheetView>
  </sheetViews>
  <sheetFormatPr defaultRowHeight="15" x14ac:dyDescent="0.25"/>
  <cols>
    <col min="1" max="1" width="4.5703125" customWidth="1"/>
    <col min="2" max="2" width="3.42578125" customWidth="1"/>
    <col min="3" max="3" width="11.7109375" customWidth="1"/>
    <col min="4" max="4" width="5.7109375" customWidth="1"/>
    <col min="5" max="5" width="7.7109375" customWidth="1"/>
    <col min="6" max="6" width="3.85546875" customWidth="1"/>
    <col min="7" max="7" width="5.28515625" customWidth="1"/>
  </cols>
  <sheetData>
    <row r="1" spans="1:10" ht="21" x14ac:dyDescent="0.25">
      <c r="A1" s="9"/>
      <c r="B1" s="13" t="s">
        <v>12</v>
      </c>
      <c r="C1" s="9"/>
      <c r="D1" s="9"/>
      <c r="E1" s="9"/>
      <c r="F1" s="9"/>
      <c r="G1" s="9"/>
      <c r="H1" s="9"/>
      <c r="I1" s="9"/>
      <c r="J1" s="9"/>
    </row>
    <row r="2" spans="1:10" ht="11.85" customHeight="1" x14ac:dyDescent="0.25">
      <c r="A2" s="9"/>
      <c r="B2" s="14" t="s">
        <v>158</v>
      </c>
      <c r="C2" s="9"/>
      <c r="D2" s="9"/>
      <c r="E2" s="9"/>
      <c r="F2" s="9"/>
      <c r="G2" s="9"/>
      <c r="H2" s="9"/>
      <c r="I2" s="9"/>
      <c r="J2" s="9"/>
    </row>
    <row r="3" spans="1:10" ht="11.85" customHeight="1" x14ac:dyDescent="0.25">
      <c r="A3" s="9"/>
      <c r="B3" s="14" t="s">
        <v>159</v>
      </c>
      <c r="C3" s="9"/>
      <c r="D3" s="9"/>
      <c r="E3" s="9"/>
      <c r="F3" s="9"/>
      <c r="G3" s="9"/>
      <c r="H3" s="9"/>
      <c r="I3" s="9"/>
      <c r="J3" s="9"/>
    </row>
    <row r="4" spans="1:10" ht="11.8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1.85" customHeight="1" x14ac:dyDescent="0.25">
      <c r="A5" s="15" t="s">
        <v>0</v>
      </c>
      <c r="B5" s="14" t="s">
        <v>52</v>
      </c>
      <c r="C5" s="14"/>
      <c r="D5" s="14"/>
      <c r="E5" s="14"/>
      <c r="F5" s="9"/>
      <c r="G5" s="9"/>
      <c r="H5" s="9"/>
      <c r="I5" s="9"/>
      <c r="J5" s="9"/>
    </row>
    <row r="6" spans="1:10" ht="11.85" customHeight="1" x14ac:dyDescent="0.25">
      <c r="A6" s="16"/>
      <c r="B6" s="9" t="s">
        <v>57</v>
      </c>
      <c r="C6" s="9"/>
      <c r="D6" s="9"/>
      <c r="E6" s="9"/>
      <c r="F6" s="9"/>
      <c r="G6" s="9">
        <v>6</v>
      </c>
      <c r="H6" s="9" t="s">
        <v>160</v>
      </c>
      <c r="I6" s="9"/>
      <c r="J6" s="9"/>
    </row>
    <row r="7" spans="1:10" ht="11.85" customHeight="1" x14ac:dyDescent="0.25">
      <c r="A7" s="16"/>
      <c r="B7" s="9" t="s">
        <v>10</v>
      </c>
      <c r="C7" s="9"/>
      <c r="D7" s="9"/>
      <c r="E7" s="9"/>
      <c r="F7" s="9"/>
      <c r="G7" s="9">
        <v>45</v>
      </c>
      <c r="H7" s="9" t="s">
        <v>1</v>
      </c>
      <c r="I7" s="9"/>
      <c r="J7" s="9"/>
    </row>
    <row r="8" spans="1:10" ht="11.85" customHeight="1" x14ac:dyDescent="0.25">
      <c r="A8" s="16"/>
      <c r="B8" s="9" t="s">
        <v>59</v>
      </c>
      <c r="C8" s="9"/>
      <c r="D8" s="9"/>
      <c r="E8" s="9"/>
      <c r="F8" s="9"/>
      <c r="G8" s="17">
        <f>G7*G6</f>
        <v>270</v>
      </c>
      <c r="H8" s="18" t="s">
        <v>1</v>
      </c>
      <c r="I8" s="9"/>
      <c r="J8" s="9"/>
    </row>
    <row r="9" spans="1:10" ht="8.4499999999999993" customHeight="1" x14ac:dyDescent="0.25">
      <c r="A9" s="16"/>
      <c r="B9" s="9"/>
      <c r="C9" s="9"/>
      <c r="D9" s="9"/>
      <c r="E9" s="9"/>
      <c r="F9" s="9"/>
      <c r="G9" s="9"/>
      <c r="H9" s="9"/>
      <c r="I9" s="9"/>
      <c r="J9" s="9"/>
    </row>
    <row r="10" spans="1:10" ht="11.85" customHeight="1" x14ac:dyDescent="0.25">
      <c r="A10" s="15" t="s">
        <v>2</v>
      </c>
      <c r="B10" s="14" t="s">
        <v>55</v>
      </c>
      <c r="C10" s="14"/>
      <c r="D10" s="14"/>
      <c r="E10" s="14"/>
      <c r="F10" s="9"/>
      <c r="G10" s="9"/>
      <c r="H10" s="9"/>
      <c r="I10" s="9"/>
      <c r="J10" s="9"/>
    </row>
    <row r="11" spans="1:10" ht="11.85" customHeight="1" x14ac:dyDescent="0.25">
      <c r="A11" s="16"/>
      <c r="B11" s="11" t="s">
        <v>100</v>
      </c>
      <c r="C11" s="9"/>
      <c r="D11" s="9"/>
      <c r="E11" s="9"/>
      <c r="F11" s="9"/>
      <c r="G11" s="9"/>
      <c r="H11" s="9"/>
      <c r="I11" s="9"/>
      <c r="J11" s="9"/>
    </row>
    <row r="12" spans="1:10" ht="11.85" customHeight="1" x14ac:dyDescent="0.25">
      <c r="A12" s="16"/>
      <c r="B12" s="9"/>
      <c r="C12" s="19" t="s">
        <v>5</v>
      </c>
      <c r="D12" s="9">
        <f>G8</f>
        <v>270</v>
      </c>
      <c r="E12" s="9" t="s">
        <v>3</v>
      </c>
      <c r="F12" s="16" t="s">
        <v>4</v>
      </c>
      <c r="G12" s="9">
        <v>300</v>
      </c>
      <c r="H12" s="9" t="s">
        <v>9</v>
      </c>
      <c r="I12" s="9"/>
      <c r="J12" s="9"/>
    </row>
    <row r="13" spans="1:10" ht="11.85" customHeight="1" x14ac:dyDescent="0.25">
      <c r="A13" s="16"/>
      <c r="B13" s="9"/>
      <c r="C13" s="19" t="s">
        <v>5</v>
      </c>
      <c r="D13" s="20">
        <f>D12*300%</f>
        <v>810</v>
      </c>
      <c r="E13" s="21" t="s">
        <v>3</v>
      </c>
      <c r="F13" s="9"/>
      <c r="G13" s="9"/>
      <c r="H13" s="9"/>
      <c r="I13" s="9"/>
      <c r="J13" s="9"/>
    </row>
    <row r="14" spans="1:10" ht="11.85" customHeight="1" x14ac:dyDescent="0.25">
      <c r="A14" s="16"/>
      <c r="B14" s="9"/>
      <c r="C14" s="19" t="s">
        <v>5</v>
      </c>
      <c r="D14" s="20">
        <f>D13*0.00378541</f>
        <v>3.0661820999999998</v>
      </c>
      <c r="E14" s="21" t="s">
        <v>7</v>
      </c>
      <c r="F14" s="9"/>
      <c r="G14" s="9"/>
      <c r="H14" s="9"/>
      <c r="I14" s="9"/>
      <c r="J14" s="9"/>
    </row>
    <row r="15" spans="1:10" ht="11.85" customHeight="1" x14ac:dyDescent="0.25">
      <c r="A15" s="16"/>
      <c r="B15" s="9"/>
      <c r="C15" s="19"/>
      <c r="D15" s="22">
        <f>1.5*1.4*1.4</f>
        <v>2.9399999999999995</v>
      </c>
      <c r="E15" s="9"/>
      <c r="F15" s="9"/>
      <c r="G15" s="9"/>
      <c r="H15" s="9"/>
      <c r="I15" s="9"/>
      <c r="J15" s="9"/>
    </row>
    <row r="16" spans="1:10" ht="11.85" customHeight="1" x14ac:dyDescent="0.25">
      <c r="A16" s="16"/>
      <c r="B16" s="23" t="s">
        <v>6</v>
      </c>
      <c r="C16" s="24"/>
      <c r="D16" s="9">
        <v>1.5</v>
      </c>
      <c r="E16" s="9" t="s">
        <v>60</v>
      </c>
      <c r="F16" s="9"/>
      <c r="G16" s="9"/>
      <c r="H16" s="9"/>
      <c r="I16" s="9"/>
      <c r="J16" s="9"/>
    </row>
    <row r="17" spans="1:10" ht="11.85" customHeight="1" x14ac:dyDescent="0.25">
      <c r="A17" s="16"/>
      <c r="B17" s="23"/>
      <c r="C17" s="24"/>
      <c r="D17" s="9">
        <v>1.5</v>
      </c>
      <c r="E17" s="9" t="s">
        <v>61</v>
      </c>
      <c r="F17" s="9"/>
      <c r="G17" s="9"/>
      <c r="H17" s="9"/>
      <c r="I17" s="9"/>
      <c r="J17" s="9"/>
    </row>
    <row r="18" spans="1:10" ht="11.85" customHeight="1" x14ac:dyDescent="0.25">
      <c r="A18" s="16"/>
      <c r="B18" s="23"/>
      <c r="C18" s="24"/>
      <c r="D18" s="9">
        <v>1.4</v>
      </c>
      <c r="E18" s="9" t="s">
        <v>62</v>
      </c>
      <c r="F18" s="9"/>
      <c r="G18" s="9"/>
      <c r="H18" s="9"/>
      <c r="I18" s="9"/>
      <c r="J18" s="9"/>
    </row>
    <row r="19" spans="1:10" ht="11.85" customHeight="1" x14ac:dyDescent="0.25">
      <c r="A19" s="16"/>
      <c r="B19" s="23"/>
      <c r="C19" s="24"/>
      <c r="D19" s="224">
        <f>D16*D17*D18</f>
        <v>3.15</v>
      </c>
      <c r="E19" s="225" t="s">
        <v>63</v>
      </c>
      <c r="F19" s="224"/>
      <c r="G19" s="224"/>
      <c r="H19" s="145"/>
      <c r="I19" s="145"/>
      <c r="J19" s="145"/>
    </row>
    <row r="20" spans="1:10" ht="11.85" customHeight="1" x14ac:dyDescent="0.25">
      <c r="A20" s="16"/>
      <c r="B20" s="23"/>
      <c r="C20" s="24"/>
      <c r="D20" s="145" t="s">
        <v>151</v>
      </c>
      <c r="E20" s="145"/>
      <c r="F20" s="145"/>
      <c r="G20" s="145"/>
      <c r="H20" s="145"/>
      <c r="I20" s="145"/>
      <c r="J20" s="145"/>
    </row>
    <row r="21" spans="1:10" ht="11.85" customHeight="1" x14ac:dyDescent="0.25">
      <c r="A21" s="9"/>
      <c r="B21" s="150" t="s">
        <v>157</v>
      </c>
      <c r="C21" s="171"/>
      <c r="D21" s="171"/>
      <c r="E21" s="171"/>
      <c r="F21" s="171"/>
      <c r="G21" s="171"/>
      <c r="H21" s="171"/>
      <c r="I21" s="171"/>
      <c r="J21" s="171"/>
    </row>
    <row r="22" spans="1:10" ht="8.4499999999999993" customHeight="1" x14ac:dyDescent="0.25">
      <c r="A22" s="9"/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11.85" customHeight="1" x14ac:dyDescent="0.25">
      <c r="A23" s="15" t="s">
        <v>8</v>
      </c>
      <c r="B23" s="14" t="s">
        <v>56</v>
      </c>
      <c r="C23" s="14"/>
      <c r="D23" s="14"/>
      <c r="E23" s="14"/>
      <c r="F23" s="9"/>
      <c r="G23" s="9"/>
      <c r="H23" s="9"/>
      <c r="I23" s="9"/>
      <c r="J23" s="9"/>
    </row>
    <row r="24" spans="1:10" ht="11.85" customHeight="1" x14ac:dyDescent="0.25">
      <c r="A24" s="16"/>
      <c r="B24" s="9" t="s">
        <v>188</v>
      </c>
      <c r="C24" s="9"/>
      <c r="D24" s="9"/>
      <c r="E24" s="9"/>
      <c r="F24" s="9"/>
      <c r="G24" s="9"/>
      <c r="H24" s="9"/>
      <c r="I24" s="9"/>
      <c r="J24" s="9"/>
    </row>
    <row r="25" spans="1:10" ht="11.85" customHeight="1" x14ac:dyDescent="0.25">
      <c r="A25" s="16"/>
      <c r="B25" s="9"/>
      <c r="C25" s="19" t="s">
        <v>5</v>
      </c>
      <c r="D25" s="9">
        <f>G8</f>
        <v>270</v>
      </c>
      <c r="E25" s="9" t="s">
        <v>3</v>
      </c>
      <c r="F25" s="16" t="s">
        <v>4</v>
      </c>
      <c r="G25" s="9">
        <v>150</v>
      </c>
      <c r="H25" s="9" t="s">
        <v>9</v>
      </c>
      <c r="I25" s="9"/>
      <c r="J25" s="9"/>
    </row>
    <row r="26" spans="1:10" ht="11.85" customHeight="1" x14ac:dyDescent="0.25">
      <c r="A26" s="16"/>
      <c r="B26" s="9"/>
      <c r="C26" s="19" t="s">
        <v>5</v>
      </c>
      <c r="D26" s="20">
        <f>D25*150%</f>
        <v>405</v>
      </c>
      <c r="E26" s="21" t="s">
        <v>3</v>
      </c>
      <c r="F26" s="9"/>
      <c r="G26" s="9"/>
      <c r="H26" s="9"/>
      <c r="I26" s="9"/>
      <c r="J26" s="9"/>
    </row>
    <row r="27" spans="1:10" ht="11.85" customHeight="1" x14ac:dyDescent="0.25">
      <c r="A27" s="16"/>
      <c r="B27" s="150" t="s">
        <v>156</v>
      </c>
      <c r="C27" s="150"/>
      <c r="D27" s="150"/>
      <c r="E27" s="150"/>
      <c r="F27" s="150"/>
      <c r="G27" s="150"/>
      <c r="H27" s="150"/>
      <c r="I27" s="150"/>
      <c r="J27" s="150"/>
    </row>
    <row r="28" spans="1:10" ht="11.85" customHeight="1" x14ac:dyDescent="0.25">
      <c r="A28" s="16"/>
      <c r="B28" s="145" t="s">
        <v>6</v>
      </c>
      <c r="C28" s="145"/>
      <c r="D28" s="145" t="s">
        <v>11</v>
      </c>
      <c r="E28" s="145"/>
      <c r="F28" s="145"/>
      <c r="G28" s="145"/>
      <c r="H28" s="145"/>
      <c r="I28" s="145"/>
      <c r="J28" s="145"/>
    </row>
    <row r="29" spans="1:10" s="62" customFormat="1" ht="8.4499999999999993" customHeight="1" x14ac:dyDescent="0.25">
      <c r="A29" s="143"/>
      <c r="B29" s="144"/>
      <c r="C29" s="144"/>
      <c r="D29" s="144"/>
      <c r="E29" s="144"/>
      <c r="F29" s="144"/>
      <c r="G29" s="144"/>
      <c r="H29" s="144"/>
      <c r="I29" s="144"/>
      <c r="J29" s="144"/>
    </row>
    <row r="30" spans="1:10" ht="11.85" customHeight="1" x14ac:dyDescent="0.25">
      <c r="A30" s="15" t="s">
        <v>13</v>
      </c>
      <c r="B30" s="14" t="s">
        <v>174</v>
      </c>
      <c r="C30" s="14"/>
      <c r="D30" s="14"/>
      <c r="E30" s="14"/>
      <c r="F30" s="9"/>
      <c r="G30" s="9"/>
      <c r="H30" s="9"/>
      <c r="I30" s="9"/>
      <c r="J30" s="9"/>
    </row>
    <row r="31" spans="1:10" ht="11.85" customHeight="1" x14ac:dyDescent="0.25">
      <c r="A31" s="16"/>
      <c r="B31" s="145" t="s">
        <v>186</v>
      </c>
      <c r="C31" s="145"/>
      <c r="D31" s="145"/>
      <c r="E31" s="145"/>
      <c r="F31" s="145"/>
      <c r="G31" s="145"/>
      <c r="H31" s="145"/>
      <c r="I31" s="145"/>
      <c r="J31" s="145"/>
    </row>
    <row r="32" spans="1:10" ht="8.4499999999999993" customHeight="1" x14ac:dyDescent="0.25">
      <c r="A32" s="16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5" ht="11.85" customHeight="1" x14ac:dyDescent="0.25">
      <c r="A33" s="15" t="s">
        <v>27</v>
      </c>
      <c r="B33" s="14" t="s">
        <v>26</v>
      </c>
      <c r="C33" s="14"/>
      <c r="D33" s="14"/>
      <c r="E33" s="9"/>
      <c r="F33" s="9"/>
      <c r="G33" s="9"/>
      <c r="H33" s="9"/>
      <c r="I33" s="9"/>
      <c r="J33" s="9"/>
    </row>
    <row r="34" spans="1:15" ht="11.85" customHeight="1" thickBot="1" x14ac:dyDescent="0.3">
      <c r="A34" s="16"/>
      <c r="B34" s="9" t="s">
        <v>14</v>
      </c>
      <c r="C34" s="9"/>
      <c r="D34" s="9"/>
      <c r="E34" s="9"/>
      <c r="F34" s="9"/>
      <c r="G34" s="9"/>
      <c r="H34" s="9"/>
      <c r="I34" s="9"/>
      <c r="J34" s="9"/>
    </row>
    <row r="35" spans="1:15" ht="11.85" customHeight="1" thickBot="1" x14ac:dyDescent="0.3">
      <c r="A35" s="16"/>
      <c r="B35" s="9"/>
      <c r="C35" s="26" t="s">
        <v>22</v>
      </c>
      <c r="D35" s="27" t="s">
        <v>24</v>
      </c>
      <c r="E35" s="28" t="s">
        <v>23</v>
      </c>
      <c r="F35" s="167" t="s">
        <v>28</v>
      </c>
      <c r="G35" s="168"/>
      <c r="H35" s="9"/>
      <c r="I35" s="9"/>
      <c r="J35" s="9"/>
    </row>
    <row r="36" spans="1:15" ht="11.85" customHeight="1" x14ac:dyDescent="0.25">
      <c r="A36" s="16"/>
      <c r="B36" s="9"/>
      <c r="C36" s="29" t="s">
        <v>15</v>
      </c>
      <c r="D36" s="30">
        <v>2</v>
      </c>
      <c r="E36" s="31">
        <v>3</v>
      </c>
      <c r="F36" s="169">
        <f>D36*E36</f>
        <v>6</v>
      </c>
      <c r="G36" s="170"/>
      <c r="H36" s="9"/>
      <c r="I36" s="9"/>
      <c r="J36" s="9"/>
    </row>
    <row r="37" spans="1:15" ht="11.85" customHeight="1" x14ac:dyDescent="0.25">
      <c r="A37" s="16"/>
      <c r="B37" s="9"/>
      <c r="C37" s="32" t="s">
        <v>16</v>
      </c>
      <c r="D37" s="33">
        <v>2</v>
      </c>
      <c r="E37" s="34">
        <v>2</v>
      </c>
      <c r="F37" s="165">
        <f t="shared" ref="F37:F42" si="0">D37*E37</f>
        <v>4</v>
      </c>
      <c r="G37" s="166"/>
      <c r="H37" s="9"/>
      <c r="I37" s="9"/>
      <c r="J37" s="9"/>
    </row>
    <row r="38" spans="1:15" ht="11.85" customHeight="1" x14ac:dyDescent="0.25">
      <c r="A38" s="16"/>
      <c r="B38" s="9"/>
      <c r="C38" s="32" t="s">
        <v>17</v>
      </c>
      <c r="D38" s="33">
        <v>2</v>
      </c>
      <c r="E38" s="34">
        <v>2</v>
      </c>
      <c r="F38" s="165">
        <f t="shared" si="0"/>
        <v>4</v>
      </c>
      <c r="G38" s="166"/>
      <c r="H38" s="9"/>
      <c r="I38" s="9"/>
      <c r="J38" s="9"/>
    </row>
    <row r="39" spans="1:15" ht="11.85" customHeight="1" x14ac:dyDescent="0.25">
      <c r="A39" s="16"/>
      <c r="B39" s="9"/>
      <c r="C39" s="32" t="s">
        <v>18</v>
      </c>
      <c r="D39" s="33">
        <v>0</v>
      </c>
      <c r="E39" s="34">
        <v>2</v>
      </c>
      <c r="F39" s="165">
        <f t="shared" si="0"/>
        <v>0</v>
      </c>
      <c r="G39" s="166"/>
      <c r="H39" s="9"/>
      <c r="I39" s="9"/>
      <c r="J39" s="9"/>
    </row>
    <row r="40" spans="1:15" ht="11.85" customHeight="1" x14ac:dyDescent="0.25">
      <c r="A40" s="16"/>
      <c r="B40" s="9"/>
      <c r="C40" s="32" t="s">
        <v>19</v>
      </c>
      <c r="D40" s="33">
        <v>0</v>
      </c>
      <c r="E40" s="34">
        <v>2</v>
      </c>
      <c r="F40" s="165">
        <f t="shared" si="0"/>
        <v>0</v>
      </c>
      <c r="G40" s="166"/>
      <c r="H40" s="9"/>
      <c r="I40" s="129"/>
      <c r="J40" s="130"/>
      <c r="K40" s="130"/>
      <c r="L40" s="130"/>
      <c r="M40" s="130"/>
      <c r="N40" s="130"/>
      <c r="O40" s="130"/>
    </row>
    <row r="41" spans="1:15" ht="11.85" customHeight="1" x14ac:dyDescent="0.25">
      <c r="A41" s="16"/>
      <c r="B41" s="9"/>
      <c r="C41" s="32" t="s">
        <v>20</v>
      </c>
      <c r="D41" s="33">
        <v>6</v>
      </c>
      <c r="E41" s="34">
        <v>2</v>
      </c>
      <c r="F41" s="165">
        <f t="shared" si="0"/>
        <v>12</v>
      </c>
      <c r="G41" s="166"/>
      <c r="H41" s="9"/>
      <c r="I41" s="9"/>
      <c r="J41" s="9"/>
    </row>
    <row r="42" spans="1:15" ht="11.85" customHeight="1" thickBot="1" x14ac:dyDescent="0.3">
      <c r="A42" s="16"/>
      <c r="B42" s="9"/>
      <c r="C42" s="35" t="s">
        <v>21</v>
      </c>
      <c r="D42" s="36">
        <v>2</v>
      </c>
      <c r="E42" s="37">
        <v>2</v>
      </c>
      <c r="F42" s="193">
        <f t="shared" si="0"/>
        <v>4</v>
      </c>
      <c r="G42" s="194"/>
      <c r="H42" s="9"/>
      <c r="I42" s="9"/>
      <c r="J42" s="9"/>
    </row>
    <row r="43" spans="1:15" ht="11.85" customHeight="1" thickBot="1" x14ac:dyDescent="0.3">
      <c r="A43" s="16"/>
      <c r="B43" s="9"/>
      <c r="C43" s="153" t="s">
        <v>25</v>
      </c>
      <c r="D43" s="154"/>
      <c r="E43" s="155"/>
      <c r="F43" s="151">
        <f>SUM(F36:G42)</f>
        <v>30</v>
      </c>
      <c r="G43" s="152"/>
      <c r="H43" s="9"/>
      <c r="I43" s="9"/>
      <c r="J43" s="9"/>
    </row>
    <row r="44" spans="1:15" ht="11.85" customHeight="1" x14ac:dyDescent="0.25">
      <c r="A44" s="16"/>
      <c r="B44" s="42" t="s">
        <v>163</v>
      </c>
      <c r="C44" s="38"/>
      <c r="D44" s="38"/>
      <c r="E44" s="38"/>
      <c r="F44" s="39"/>
      <c r="G44" s="39"/>
      <c r="H44" s="9"/>
      <c r="I44" s="9"/>
      <c r="J44" s="9"/>
    </row>
    <row r="45" spans="1:15" ht="11.85" customHeight="1" x14ac:dyDescent="0.25">
      <c r="A45" s="16"/>
      <c r="B45" s="145" t="s">
        <v>6</v>
      </c>
      <c r="C45" s="145"/>
      <c r="D45" s="223" t="s">
        <v>153</v>
      </c>
      <c r="E45" s="145"/>
      <c r="F45" s="145"/>
      <c r="G45" s="145"/>
      <c r="H45" s="145"/>
      <c r="I45" s="145"/>
      <c r="J45" s="145"/>
    </row>
    <row r="46" spans="1:15" ht="11.85" customHeight="1" x14ac:dyDescent="0.25">
      <c r="A46" s="16"/>
      <c r="B46" s="145"/>
      <c r="C46" s="145"/>
      <c r="D46" s="223" t="s">
        <v>152</v>
      </c>
      <c r="E46" s="145"/>
      <c r="F46" s="145"/>
      <c r="G46" s="145"/>
      <c r="H46" s="145"/>
      <c r="I46" s="145"/>
      <c r="J46" s="145"/>
    </row>
    <row r="47" spans="1:15" ht="11.85" customHeight="1" x14ac:dyDescent="0.25">
      <c r="A47" s="16"/>
      <c r="B47" s="145"/>
      <c r="C47" s="145"/>
      <c r="D47" s="223" t="s">
        <v>154</v>
      </c>
      <c r="E47" s="145"/>
      <c r="F47" s="145"/>
      <c r="G47" s="145"/>
      <c r="H47" s="145"/>
      <c r="I47" s="145"/>
      <c r="J47" s="145"/>
    </row>
    <row r="48" spans="1:15" ht="11.85" customHeight="1" x14ac:dyDescent="0.25">
      <c r="A48" s="16"/>
      <c r="B48" s="145" t="s">
        <v>149</v>
      </c>
      <c r="C48" s="145"/>
      <c r="D48" s="223"/>
      <c r="E48" s="145"/>
      <c r="F48" s="145"/>
      <c r="G48" s="145"/>
      <c r="H48" s="145"/>
      <c r="I48" s="145"/>
      <c r="J48" s="145"/>
    </row>
    <row r="49" spans="1:10" ht="11.85" customHeight="1" x14ac:dyDescent="0.25">
      <c r="A49" s="16"/>
      <c r="B49" s="9"/>
      <c r="C49" s="9"/>
      <c r="D49" s="9"/>
      <c r="E49" s="9"/>
      <c r="F49" s="9"/>
      <c r="G49" s="9"/>
      <c r="H49" s="9"/>
      <c r="I49" s="9"/>
      <c r="J49" s="9"/>
    </row>
    <row r="50" spans="1:10" ht="11.85" customHeight="1" x14ac:dyDescent="0.25">
      <c r="A50" s="15" t="s">
        <v>49</v>
      </c>
      <c r="B50" s="14" t="s">
        <v>111</v>
      </c>
      <c r="C50" s="14"/>
      <c r="D50" s="14"/>
      <c r="E50" s="9"/>
      <c r="F50" s="9"/>
      <c r="G50" s="9"/>
      <c r="H50" s="9"/>
      <c r="I50" s="9"/>
      <c r="J50" s="9"/>
    </row>
    <row r="51" spans="1:10" ht="11.85" customHeight="1" x14ac:dyDescent="0.25">
      <c r="A51" s="16"/>
      <c r="B51" s="9" t="s">
        <v>148</v>
      </c>
      <c r="C51" s="9"/>
      <c r="D51" s="9"/>
      <c r="E51" s="9"/>
      <c r="F51" s="9"/>
      <c r="G51" s="9"/>
      <c r="H51" s="9"/>
      <c r="I51" s="9"/>
      <c r="J51" s="9"/>
    </row>
    <row r="52" spans="1:10" ht="11.85" customHeight="1" thickBot="1" x14ac:dyDescent="0.3">
      <c r="A52" s="9"/>
      <c r="B52" s="9"/>
      <c r="C52" s="9" t="s">
        <v>39</v>
      </c>
      <c r="D52" s="9"/>
      <c r="E52" s="9"/>
      <c r="F52" s="9"/>
      <c r="G52" s="9"/>
      <c r="H52" s="9"/>
      <c r="I52" s="9"/>
      <c r="J52" s="9"/>
    </row>
    <row r="53" spans="1:10" ht="11.85" customHeight="1" thickBot="1" x14ac:dyDescent="0.3">
      <c r="A53" s="9"/>
      <c r="B53" s="9"/>
      <c r="C53" s="41" t="s">
        <v>38</v>
      </c>
      <c r="D53" s="156" t="s">
        <v>40</v>
      </c>
      <c r="E53" s="157"/>
      <c r="F53" s="157"/>
      <c r="G53" s="158"/>
      <c r="H53" s="9"/>
      <c r="I53" s="9"/>
      <c r="J53" s="9"/>
    </row>
    <row r="54" spans="1:10" ht="11.85" customHeight="1" x14ac:dyDescent="0.25">
      <c r="A54" s="9"/>
      <c r="B54" s="9"/>
      <c r="C54" s="5" t="s">
        <v>69</v>
      </c>
      <c r="D54" s="159" t="s">
        <v>41</v>
      </c>
      <c r="E54" s="160"/>
      <c r="F54" s="160"/>
      <c r="G54" s="161"/>
      <c r="H54" s="9"/>
      <c r="I54" s="9"/>
      <c r="J54" s="9"/>
    </row>
    <row r="55" spans="1:10" ht="11.85" customHeight="1" x14ac:dyDescent="0.25">
      <c r="A55" s="9"/>
      <c r="B55" s="9"/>
      <c r="C55" s="6" t="s">
        <v>70</v>
      </c>
      <c r="D55" s="162" t="s">
        <v>42</v>
      </c>
      <c r="E55" s="163"/>
      <c r="F55" s="163"/>
      <c r="G55" s="164"/>
      <c r="H55" s="9"/>
      <c r="I55" s="9"/>
      <c r="J55" s="9"/>
    </row>
    <row r="56" spans="1:10" ht="11.85" customHeight="1" x14ac:dyDescent="0.25">
      <c r="A56" s="9"/>
      <c r="B56" s="9"/>
      <c r="C56" s="7" t="s">
        <v>71</v>
      </c>
      <c r="D56" s="159" t="s">
        <v>43</v>
      </c>
      <c r="E56" s="160"/>
      <c r="F56" s="160"/>
      <c r="G56" s="161"/>
      <c r="H56" s="9"/>
      <c r="I56" s="9"/>
      <c r="J56" s="9"/>
    </row>
    <row r="57" spans="1:10" ht="11.85" customHeight="1" x14ac:dyDescent="0.25">
      <c r="A57" s="9"/>
      <c r="B57" s="9"/>
      <c r="C57" s="7" t="s">
        <v>72</v>
      </c>
      <c r="D57" s="159" t="s">
        <v>44</v>
      </c>
      <c r="E57" s="160"/>
      <c r="F57" s="160"/>
      <c r="G57" s="161"/>
      <c r="H57" s="9"/>
      <c r="I57" s="9"/>
      <c r="J57" s="9"/>
    </row>
    <row r="58" spans="1:10" ht="11.85" customHeight="1" thickBot="1" x14ac:dyDescent="0.3">
      <c r="A58" s="9"/>
      <c r="B58" s="9"/>
      <c r="C58" s="8" t="s">
        <v>73</v>
      </c>
      <c r="D58" s="190" t="s">
        <v>45</v>
      </c>
      <c r="E58" s="191"/>
      <c r="F58" s="191"/>
      <c r="G58" s="192"/>
      <c r="H58" s="9"/>
      <c r="I58" s="9"/>
      <c r="J58" s="9"/>
    </row>
    <row r="59" spans="1:10" ht="11.85" customHeight="1" x14ac:dyDescent="0.25">
      <c r="A59" s="9"/>
      <c r="B59" s="9"/>
      <c r="C59" s="14" t="s">
        <v>46</v>
      </c>
      <c r="D59" s="14"/>
      <c r="E59" s="60">
        <v>102.5</v>
      </c>
      <c r="F59" s="61" t="s">
        <v>110</v>
      </c>
      <c r="G59" s="9"/>
      <c r="H59" s="9"/>
      <c r="I59" s="9"/>
      <c r="J59" s="9"/>
    </row>
    <row r="60" spans="1:10" ht="11.85" customHeight="1" x14ac:dyDescent="0.25">
      <c r="A60" s="9"/>
      <c r="B60" s="42" t="s">
        <v>66</v>
      </c>
      <c r="C60" s="9"/>
      <c r="D60" s="10"/>
      <c r="E60" s="11"/>
      <c r="F60" s="9"/>
      <c r="G60" s="9"/>
      <c r="H60" s="9"/>
      <c r="I60" s="9"/>
      <c r="J60" s="9"/>
    </row>
    <row r="61" spans="1:10" ht="11.85" customHeight="1" x14ac:dyDescent="0.25">
      <c r="A61" s="9"/>
      <c r="B61" s="145" t="s">
        <v>6</v>
      </c>
      <c r="C61" s="145"/>
      <c r="D61" s="147" t="s">
        <v>161</v>
      </c>
      <c r="E61" s="145"/>
      <c r="F61" s="145"/>
      <c r="G61" s="145"/>
      <c r="H61" s="145"/>
      <c r="I61" s="145"/>
      <c r="J61" s="145"/>
    </row>
    <row r="62" spans="1:10" ht="11.85" customHeight="1" x14ac:dyDescent="0.25">
      <c r="A62" s="9"/>
      <c r="B62" s="145"/>
      <c r="C62" s="145"/>
      <c r="D62" s="226" t="s">
        <v>187</v>
      </c>
      <c r="E62" s="147"/>
      <c r="F62" s="145"/>
      <c r="G62" s="145"/>
      <c r="H62" s="145"/>
      <c r="I62" s="145"/>
      <c r="J62" s="145"/>
    </row>
    <row r="63" spans="1:10" ht="11.85" customHeight="1" x14ac:dyDescent="0.25">
      <c r="A63" s="9"/>
      <c r="B63" s="9"/>
      <c r="C63" s="9"/>
      <c r="D63" s="148"/>
      <c r="E63" s="146"/>
      <c r="F63" s="130"/>
      <c r="G63" s="130"/>
      <c r="H63" s="130"/>
      <c r="I63" s="130"/>
      <c r="J63" s="130"/>
    </row>
    <row r="64" spans="1:10" ht="11.85" customHeight="1" thickBot="1" x14ac:dyDescent="0.3">
      <c r="A64" s="9"/>
      <c r="B64" s="9" t="s">
        <v>58</v>
      </c>
      <c r="C64" s="9"/>
      <c r="D64" s="9"/>
      <c r="E64" s="9"/>
      <c r="F64" s="9"/>
      <c r="G64" s="9"/>
      <c r="H64" s="9"/>
      <c r="I64" s="9"/>
      <c r="J64" s="9"/>
    </row>
    <row r="65" spans="1:10" ht="11.85" customHeight="1" thickBot="1" x14ac:dyDescent="0.3">
      <c r="A65" s="9"/>
      <c r="B65" s="9"/>
      <c r="C65" s="41" t="s">
        <v>47</v>
      </c>
      <c r="D65" s="156" t="s">
        <v>48</v>
      </c>
      <c r="E65" s="157"/>
      <c r="F65" s="157"/>
      <c r="G65" s="158"/>
      <c r="H65" s="9"/>
      <c r="I65" s="9"/>
      <c r="J65" s="9"/>
    </row>
    <row r="66" spans="1:10" ht="11.85" customHeight="1" x14ac:dyDescent="0.25">
      <c r="A66" s="9"/>
      <c r="B66" s="9"/>
      <c r="C66" s="5" t="s">
        <v>95</v>
      </c>
      <c r="D66" s="184" t="s">
        <v>101</v>
      </c>
      <c r="E66" s="185"/>
      <c r="F66" s="185"/>
      <c r="G66" s="186"/>
      <c r="H66" s="9"/>
      <c r="I66" s="9"/>
      <c r="J66" s="9"/>
    </row>
    <row r="67" spans="1:10" ht="11.85" customHeight="1" x14ac:dyDescent="0.25">
      <c r="A67" s="9"/>
      <c r="B67" s="9"/>
      <c r="C67" s="59" t="s">
        <v>64</v>
      </c>
      <c r="D67" s="175" t="s">
        <v>102</v>
      </c>
      <c r="E67" s="176"/>
      <c r="F67" s="176"/>
      <c r="G67" s="177"/>
      <c r="H67" s="9"/>
      <c r="I67" s="9"/>
      <c r="J67" s="9"/>
    </row>
    <row r="68" spans="1:10" ht="11.85" customHeight="1" x14ac:dyDescent="0.25">
      <c r="A68" s="9"/>
      <c r="B68" s="9"/>
      <c r="C68" s="7" t="s">
        <v>65</v>
      </c>
      <c r="D68" s="178" t="s">
        <v>103</v>
      </c>
      <c r="E68" s="179"/>
      <c r="F68" s="179"/>
      <c r="G68" s="180"/>
      <c r="H68" s="9"/>
      <c r="I68" s="9"/>
      <c r="J68" s="9"/>
    </row>
    <row r="69" spans="1:10" ht="11.85" customHeight="1" x14ac:dyDescent="0.25">
      <c r="A69" s="9"/>
      <c r="B69" s="9"/>
      <c r="C69" s="6" t="s">
        <v>96</v>
      </c>
      <c r="D69" s="187" t="s">
        <v>104</v>
      </c>
      <c r="E69" s="188"/>
      <c r="F69" s="188"/>
      <c r="G69" s="189"/>
      <c r="H69" s="9"/>
      <c r="I69" s="9"/>
      <c r="J69" s="9"/>
    </row>
    <row r="70" spans="1:10" ht="11.85" customHeight="1" x14ac:dyDescent="0.25">
      <c r="A70" s="9"/>
      <c r="B70" s="9"/>
      <c r="C70" s="7" t="s">
        <v>97</v>
      </c>
      <c r="D70" s="178" t="s">
        <v>105</v>
      </c>
      <c r="E70" s="179"/>
      <c r="F70" s="179"/>
      <c r="G70" s="180"/>
      <c r="H70" s="9"/>
      <c r="I70" s="9"/>
      <c r="J70" s="9"/>
    </row>
    <row r="71" spans="1:10" ht="11.85" customHeight="1" x14ac:dyDescent="0.25">
      <c r="A71" s="9"/>
      <c r="B71" s="9"/>
      <c r="C71" s="7" t="s">
        <v>98</v>
      </c>
      <c r="D71" s="178" t="s">
        <v>106</v>
      </c>
      <c r="E71" s="179"/>
      <c r="F71" s="179"/>
      <c r="G71" s="180"/>
      <c r="H71" s="9"/>
      <c r="I71" s="9"/>
      <c r="J71" s="9"/>
    </row>
    <row r="72" spans="1:10" ht="11.85" customHeight="1" thickBot="1" x14ac:dyDescent="0.3">
      <c r="A72" s="9"/>
      <c r="B72" s="9"/>
      <c r="C72" s="8" t="s">
        <v>99</v>
      </c>
      <c r="D72" s="181" t="s">
        <v>107</v>
      </c>
      <c r="E72" s="182"/>
      <c r="F72" s="182"/>
      <c r="G72" s="183"/>
      <c r="H72" s="9"/>
      <c r="I72" s="9"/>
      <c r="J72" s="9"/>
    </row>
    <row r="73" spans="1:10" ht="11.85" customHeight="1" x14ac:dyDescent="0.25">
      <c r="A73" s="9"/>
      <c r="B73" s="9"/>
      <c r="C73" s="14" t="s">
        <v>46</v>
      </c>
      <c r="D73" s="14"/>
      <c r="E73" s="60">
        <v>102.5</v>
      </c>
      <c r="F73" s="61" t="s">
        <v>110</v>
      </c>
      <c r="G73" s="9"/>
      <c r="H73" s="9"/>
      <c r="I73" s="9"/>
      <c r="J73" s="9"/>
    </row>
    <row r="74" spans="1:10" ht="11.85" customHeight="1" x14ac:dyDescent="0.25">
      <c r="A74" s="9"/>
      <c r="B74" s="42" t="s">
        <v>67</v>
      </c>
      <c r="C74" s="9"/>
      <c r="D74" s="10"/>
      <c r="E74" s="11"/>
      <c r="F74" s="9"/>
      <c r="G74" s="9"/>
      <c r="H74" s="9"/>
      <c r="I74" s="9"/>
      <c r="J74" s="9"/>
    </row>
    <row r="75" spans="1:10" ht="11.85" customHeight="1" x14ac:dyDescent="0.25">
      <c r="A75" s="9"/>
      <c r="B75" s="23" t="s">
        <v>6</v>
      </c>
      <c r="C75" s="23"/>
      <c r="D75" s="40" t="s">
        <v>53</v>
      </c>
      <c r="E75" s="23"/>
      <c r="F75" s="23"/>
      <c r="G75" s="23"/>
      <c r="H75" s="23"/>
      <c r="I75" s="23"/>
      <c r="J75" s="23"/>
    </row>
    <row r="76" spans="1:10" ht="11.8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1.85" customHeight="1" x14ac:dyDescent="0.25">
      <c r="A77" s="15" t="s">
        <v>68</v>
      </c>
      <c r="B77" s="14" t="s">
        <v>29</v>
      </c>
      <c r="C77" s="14"/>
      <c r="D77" s="9"/>
      <c r="E77" s="9"/>
      <c r="F77" s="9"/>
      <c r="G77" s="9"/>
      <c r="H77" s="9"/>
      <c r="I77" s="9"/>
      <c r="J77" s="9"/>
    </row>
    <row r="78" spans="1:10" ht="11.85" customHeight="1" thickBot="1" x14ac:dyDescent="0.3">
      <c r="A78" s="15"/>
      <c r="B78" s="9" t="s">
        <v>147</v>
      </c>
      <c r="C78" s="14"/>
      <c r="D78" s="9"/>
      <c r="E78" s="9"/>
      <c r="F78" s="9"/>
      <c r="G78" s="9"/>
      <c r="H78" s="9"/>
      <c r="I78" s="9"/>
      <c r="J78" s="9"/>
    </row>
    <row r="79" spans="1:10" ht="11.85" customHeight="1" thickBot="1" x14ac:dyDescent="0.3">
      <c r="A79" s="16"/>
      <c r="B79" s="9"/>
      <c r="C79" s="172" t="s">
        <v>37</v>
      </c>
      <c r="D79" s="173"/>
      <c r="E79" s="174"/>
      <c r="F79" s="9"/>
      <c r="G79" s="9"/>
      <c r="H79" s="9"/>
      <c r="I79" s="9"/>
      <c r="J79" s="9"/>
    </row>
    <row r="80" spans="1:10" ht="11.85" customHeight="1" thickBot="1" x14ac:dyDescent="0.3">
      <c r="A80" s="16"/>
      <c r="B80" s="9"/>
      <c r="C80" s="43" t="s">
        <v>30</v>
      </c>
      <c r="D80" s="44" t="s">
        <v>1</v>
      </c>
      <c r="E80" s="12" t="s">
        <v>32</v>
      </c>
      <c r="F80" s="9"/>
      <c r="G80" s="9"/>
      <c r="H80" s="9"/>
      <c r="I80" s="9"/>
      <c r="J80" s="9"/>
    </row>
    <row r="81" spans="1:10" ht="11.85" customHeight="1" x14ac:dyDescent="0.25">
      <c r="A81" s="16"/>
      <c r="B81" s="9"/>
      <c r="C81" s="5">
        <v>2</v>
      </c>
      <c r="D81" s="45">
        <v>750</v>
      </c>
      <c r="E81" s="46">
        <f>ROUND((D81*0.00378541),2)</f>
        <v>2.84</v>
      </c>
      <c r="F81" s="9"/>
      <c r="G81" s="9"/>
      <c r="H81" s="9"/>
      <c r="I81" s="9"/>
      <c r="J81" s="9"/>
    </row>
    <row r="82" spans="1:10" ht="11.85" customHeight="1" x14ac:dyDescent="0.25">
      <c r="A82" s="16"/>
      <c r="B82" s="9"/>
      <c r="C82" s="7">
        <v>3</v>
      </c>
      <c r="D82" s="47">
        <v>1000</v>
      </c>
      <c r="E82" s="46">
        <f t="shared" ref="E82:E84" si="1">ROUND((D82*0.00378541),2)</f>
        <v>3.79</v>
      </c>
      <c r="F82" s="9"/>
      <c r="G82" s="9"/>
      <c r="H82" s="9"/>
      <c r="I82" s="9"/>
      <c r="J82" s="9"/>
    </row>
    <row r="83" spans="1:10" ht="11.85" customHeight="1" x14ac:dyDescent="0.25">
      <c r="A83" s="16"/>
      <c r="B83" s="9"/>
      <c r="C83" s="6">
        <v>4</v>
      </c>
      <c r="D83" s="48">
        <v>1200</v>
      </c>
      <c r="E83" s="49">
        <f t="shared" si="1"/>
        <v>4.54</v>
      </c>
      <c r="F83" s="9"/>
      <c r="G83" s="9"/>
      <c r="H83" s="9"/>
      <c r="I83" s="9"/>
      <c r="J83" s="9"/>
    </row>
    <row r="84" spans="1:10" ht="11.85" customHeight="1" thickBot="1" x14ac:dyDescent="0.3">
      <c r="A84" s="16"/>
      <c r="B84" s="9"/>
      <c r="C84" s="50" t="s">
        <v>31</v>
      </c>
      <c r="D84" s="51">
        <v>1500</v>
      </c>
      <c r="E84" s="52">
        <f t="shared" si="1"/>
        <v>5.68</v>
      </c>
      <c r="F84" s="9"/>
      <c r="G84" s="9"/>
      <c r="H84" s="9"/>
      <c r="I84" s="9"/>
      <c r="J84" s="9"/>
    </row>
    <row r="85" spans="1:10" ht="11.85" customHeight="1" x14ac:dyDescent="0.25">
      <c r="A85" s="16"/>
      <c r="B85" s="9"/>
      <c r="C85" s="9"/>
      <c r="D85" s="9"/>
      <c r="E85" s="9"/>
      <c r="F85" s="9"/>
      <c r="G85" s="9"/>
      <c r="H85" s="9"/>
      <c r="I85" s="9"/>
      <c r="J85" s="9"/>
    </row>
    <row r="86" spans="1:10" ht="11.85" customHeight="1" x14ac:dyDescent="0.25">
      <c r="A86" s="16"/>
      <c r="B86" s="23" t="s">
        <v>54</v>
      </c>
      <c r="C86" s="53"/>
      <c r="D86" s="23"/>
      <c r="E86" s="23"/>
      <c r="F86" s="23"/>
      <c r="G86" s="23"/>
      <c r="H86" s="23"/>
      <c r="I86" s="23"/>
      <c r="J86" s="23"/>
    </row>
    <row r="87" spans="1:10" ht="11.85" customHeight="1" x14ac:dyDescent="0.25">
      <c r="A87" s="16"/>
      <c r="B87" s="9"/>
      <c r="C87" s="9"/>
      <c r="D87" s="54">
        <v>4</v>
      </c>
      <c r="E87" s="9" t="s">
        <v>33</v>
      </c>
      <c r="F87" s="9"/>
      <c r="G87" s="9"/>
      <c r="H87" s="9"/>
      <c r="I87" s="9"/>
      <c r="J87" s="9"/>
    </row>
    <row r="88" spans="1:10" ht="11.85" customHeight="1" x14ac:dyDescent="0.25">
      <c r="A88" s="16"/>
      <c r="B88" s="9"/>
      <c r="C88" s="9"/>
      <c r="D88" s="55">
        <v>1.2</v>
      </c>
      <c r="E88" s="9" t="s">
        <v>34</v>
      </c>
      <c r="F88" s="16"/>
      <c r="G88" s="9"/>
      <c r="H88" s="9"/>
      <c r="I88" s="9"/>
      <c r="J88" s="9"/>
    </row>
    <row r="89" spans="1:10" ht="11.85" customHeight="1" x14ac:dyDescent="0.25">
      <c r="A89" s="16"/>
      <c r="B89" s="9"/>
      <c r="C89" s="9"/>
      <c r="D89" s="55">
        <v>1</v>
      </c>
      <c r="E89" s="9" t="s">
        <v>35</v>
      </c>
      <c r="F89" s="9"/>
      <c r="G89" s="9"/>
      <c r="H89" s="9"/>
      <c r="I89" s="9"/>
      <c r="J89" s="9"/>
    </row>
    <row r="90" spans="1:10" ht="11.85" customHeight="1" x14ac:dyDescent="0.25">
      <c r="A90" s="9"/>
      <c r="B90" s="9"/>
      <c r="C90" s="9"/>
      <c r="D90" s="56">
        <f>D87*D88*D89</f>
        <v>4.8</v>
      </c>
      <c r="E90" s="57" t="s">
        <v>36</v>
      </c>
      <c r="F90" s="57"/>
      <c r="G90" s="18"/>
      <c r="H90" s="9"/>
      <c r="I90" s="9"/>
      <c r="J90" s="9"/>
    </row>
    <row r="91" spans="1:10" ht="11.85" customHeight="1" x14ac:dyDescent="0.25"/>
    <row r="92" spans="1:10" ht="11.85" customHeight="1" x14ac:dyDescent="0.25">
      <c r="A92" s="2" t="s">
        <v>155</v>
      </c>
      <c r="B92" s="1" t="s">
        <v>150</v>
      </c>
      <c r="C92" s="1"/>
    </row>
    <row r="93" spans="1:10" ht="11.85" customHeight="1" thickBot="1" x14ac:dyDescent="0.3">
      <c r="A93" s="2"/>
      <c r="B93" s="58" t="s">
        <v>94</v>
      </c>
      <c r="C93" s="1"/>
    </row>
    <row r="94" spans="1:10" ht="11.85" customHeight="1" x14ac:dyDescent="0.25">
      <c r="A94" s="3"/>
      <c r="C94" s="198" t="s">
        <v>108</v>
      </c>
      <c r="D94" s="199"/>
      <c r="E94" s="199"/>
      <c r="F94" s="200"/>
      <c r="G94" s="66"/>
    </row>
    <row r="95" spans="1:10" ht="11.85" customHeight="1" x14ac:dyDescent="0.25">
      <c r="A95" s="3"/>
      <c r="C95" s="75"/>
      <c r="D95" s="84">
        <v>1</v>
      </c>
      <c r="E95" s="84">
        <v>1.5</v>
      </c>
      <c r="F95" s="76"/>
      <c r="G95" s="66"/>
    </row>
    <row r="96" spans="1:10" ht="11.85" customHeight="1" x14ac:dyDescent="0.25">
      <c r="A96" s="3"/>
      <c r="C96" s="137">
        <f>(D96+E96)/2</f>
        <v>4</v>
      </c>
      <c r="D96" s="133">
        <f>ROUND(D95*3.28084,0)</f>
        <v>3</v>
      </c>
      <c r="E96" s="133">
        <f>ROUND(E95*3.28084,0)</f>
        <v>5</v>
      </c>
      <c r="F96" s="72">
        <v>2</v>
      </c>
      <c r="G96" s="67"/>
    </row>
    <row r="97" spans="1:10" ht="11.85" customHeight="1" x14ac:dyDescent="0.25">
      <c r="A97" s="3"/>
      <c r="C97" s="204" t="s">
        <v>109</v>
      </c>
      <c r="D97" s="205"/>
      <c r="E97" s="205"/>
      <c r="F97" s="206"/>
      <c r="G97" s="68"/>
    </row>
    <row r="98" spans="1:10" ht="11.85" customHeight="1" x14ac:dyDescent="0.25">
      <c r="A98" s="3"/>
      <c r="C98" s="77"/>
      <c r="D98" s="84">
        <v>4.5</v>
      </c>
      <c r="E98" s="84">
        <v>8</v>
      </c>
      <c r="F98" s="78"/>
      <c r="G98" s="68"/>
    </row>
    <row r="99" spans="1:10" ht="11.85" customHeight="1" thickBot="1" x14ac:dyDescent="0.3">
      <c r="A99" s="3"/>
      <c r="C99" s="134">
        <f>D99*E99*C96*F99</f>
        <v>11700</v>
      </c>
      <c r="D99" s="132">
        <f>ROUND(D98*3.28084,0)</f>
        <v>15</v>
      </c>
      <c r="E99" s="132">
        <f>ROUND(E98*3.28084,0)</f>
        <v>26</v>
      </c>
      <c r="F99" s="73">
        <v>7.5</v>
      </c>
      <c r="G99" s="67"/>
    </row>
    <row r="100" spans="1:10" ht="11.85" customHeight="1" x14ac:dyDescent="0.25">
      <c r="A100" s="3"/>
      <c r="C100" s="74" t="s">
        <v>117</v>
      </c>
      <c r="G100" s="67"/>
    </row>
    <row r="101" spans="1:10" ht="11.85" customHeight="1" thickBot="1" x14ac:dyDescent="0.3">
      <c r="B101" s="63" t="s">
        <v>112</v>
      </c>
      <c r="G101" s="67"/>
    </row>
    <row r="102" spans="1:10" ht="11.85" customHeight="1" x14ac:dyDescent="0.25">
      <c r="C102" s="201" t="s">
        <v>113</v>
      </c>
      <c r="D102" s="202"/>
      <c r="E102" s="202"/>
      <c r="F102" s="203"/>
      <c r="G102" s="69"/>
    </row>
    <row r="103" spans="1:10" ht="11.85" customHeight="1" thickBot="1" x14ac:dyDescent="0.3">
      <c r="C103" s="70">
        <f>ROUND(D103/E103,0)</f>
        <v>1463</v>
      </c>
      <c r="D103" s="82">
        <f>C99</f>
        <v>11700</v>
      </c>
      <c r="E103" s="82">
        <v>8</v>
      </c>
      <c r="F103" s="83"/>
      <c r="G103" s="67"/>
    </row>
    <row r="104" spans="1:10" ht="11.85" customHeight="1" x14ac:dyDescent="0.25"/>
    <row r="105" spans="1:10" ht="11.85" customHeight="1" thickBot="1" x14ac:dyDescent="0.3">
      <c r="B105" s="63" t="s">
        <v>114</v>
      </c>
    </row>
    <row r="106" spans="1:10" ht="11.85" customHeight="1" x14ac:dyDescent="0.25">
      <c r="C106" s="201" t="s">
        <v>115</v>
      </c>
      <c r="D106" s="202"/>
      <c r="E106" s="202"/>
      <c r="F106" s="203"/>
    </row>
    <row r="107" spans="1:10" ht="11.85" customHeight="1" thickBot="1" x14ac:dyDescent="0.3">
      <c r="C107" s="70">
        <f>ROUND(D107/E107,0)</f>
        <v>24</v>
      </c>
      <c r="D107" s="82">
        <f>C103</f>
        <v>1463</v>
      </c>
      <c r="E107" s="82">
        <v>60</v>
      </c>
      <c r="F107" s="71"/>
    </row>
    <row r="108" spans="1:10" ht="11.85" customHeight="1" x14ac:dyDescent="0.25">
      <c r="D108" s="86"/>
      <c r="E108" s="62"/>
      <c r="F108" s="62"/>
      <c r="G108" s="62"/>
      <c r="H108" s="62"/>
      <c r="I108" s="62"/>
      <c r="J108" s="62"/>
    </row>
    <row r="109" spans="1:10" ht="11.85" customHeight="1" thickBot="1" x14ac:dyDescent="0.3">
      <c r="B109" s="63" t="s">
        <v>116</v>
      </c>
    </row>
    <row r="110" spans="1:10" ht="11.85" customHeight="1" x14ac:dyDescent="0.25">
      <c r="C110" s="201" t="s">
        <v>118</v>
      </c>
      <c r="D110" s="202"/>
      <c r="E110" s="202"/>
      <c r="F110" s="203"/>
    </row>
    <row r="111" spans="1:10" ht="11.85" customHeight="1" x14ac:dyDescent="0.25">
      <c r="C111" s="79"/>
      <c r="D111" s="135">
        <v>25</v>
      </c>
      <c r="E111" s="80"/>
      <c r="F111" s="81"/>
    </row>
    <row r="112" spans="1:10" ht="11.85" customHeight="1" thickBot="1" x14ac:dyDescent="0.3">
      <c r="C112" s="70">
        <f>ROUND(D112/E112,0)</f>
        <v>27</v>
      </c>
      <c r="D112" s="136">
        <f>ROUND(D111*3.28084,0)</f>
        <v>82</v>
      </c>
      <c r="E112" s="82">
        <v>3</v>
      </c>
      <c r="F112" s="71"/>
    </row>
    <row r="113" spans="2:10" ht="11.85" customHeight="1" x14ac:dyDescent="0.25"/>
    <row r="114" spans="2:10" ht="11.85" customHeight="1" x14ac:dyDescent="0.25">
      <c r="B114" s="145" t="s">
        <v>6</v>
      </c>
      <c r="C114" s="145"/>
      <c r="D114" s="85" t="s">
        <v>164</v>
      </c>
      <c r="E114" s="145"/>
      <c r="F114" s="145"/>
      <c r="G114" s="145"/>
      <c r="H114" s="145"/>
      <c r="I114" s="145"/>
      <c r="J114" s="145"/>
    </row>
    <row r="115" spans="2:10" ht="11.85" customHeight="1" x14ac:dyDescent="0.25">
      <c r="B115" s="145"/>
      <c r="C115" s="145"/>
      <c r="D115" s="85" t="s">
        <v>166</v>
      </c>
      <c r="E115" s="145"/>
      <c r="F115" s="145"/>
      <c r="G115" s="145"/>
      <c r="H115" s="145"/>
      <c r="I115" s="145"/>
      <c r="J115" s="145"/>
    </row>
    <row r="116" spans="2:10" ht="11.85" customHeight="1" x14ac:dyDescent="0.25">
      <c r="D116" s="86"/>
      <c r="E116" s="62"/>
      <c r="F116" s="62"/>
      <c r="G116" s="62"/>
      <c r="H116" s="62"/>
      <c r="I116" s="62"/>
      <c r="J116" s="62"/>
    </row>
    <row r="117" spans="2:10" ht="11.85" customHeight="1" thickBot="1" x14ac:dyDescent="0.3">
      <c r="B117" s="63" t="s">
        <v>142</v>
      </c>
    </row>
    <row r="118" spans="2:10" ht="11.85" customHeight="1" x14ac:dyDescent="0.25">
      <c r="C118" s="201" t="s">
        <v>141</v>
      </c>
      <c r="D118" s="202"/>
      <c r="E118" s="202"/>
      <c r="F118" s="203"/>
    </row>
    <row r="119" spans="2:10" ht="11.85" customHeight="1" thickBot="1" x14ac:dyDescent="0.3">
      <c r="C119" s="121">
        <f>D119*E119+(D119)</f>
        <v>67.5</v>
      </c>
      <c r="D119" s="122">
        <v>30</v>
      </c>
      <c r="E119" s="122">
        <v>1.25</v>
      </c>
      <c r="F119" s="123"/>
    </row>
    <row r="120" spans="2:10" ht="11.85" customHeight="1" x14ac:dyDescent="0.25"/>
    <row r="121" spans="2:10" ht="11.85" customHeight="1" x14ac:dyDescent="0.25">
      <c r="B121" s="145" t="s">
        <v>6</v>
      </c>
      <c r="C121" s="145"/>
      <c r="D121" s="85" t="s">
        <v>165</v>
      </c>
      <c r="E121" s="145"/>
      <c r="F121" s="145"/>
      <c r="G121" s="145"/>
      <c r="H121" s="145"/>
      <c r="I121" s="145"/>
      <c r="J121" s="145"/>
    </row>
    <row r="122" spans="2:10" ht="11.85" customHeight="1" x14ac:dyDescent="0.25"/>
    <row r="123" spans="2:10" ht="11.85" customHeight="1" thickBot="1" x14ac:dyDescent="0.3">
      <c r="B123" s="63" t="s">
        <v>143</v>
      </c>
    </row>
    <row r="124" spans="2:10" ht="11.85" customHeight="1" thickBot="1" x14ac:dyDescent="0.3">
      <c r="C124" s="207" t="s">
        <v>162</v>
      </c>
      <c r="D124" s="208"/>
      <c r="E124" s="208"/>
      <c r="F124" s="209"/>
    </row>
    <row r="125" spans="2:10" ht="11.85" customHeight="1" x14ac:dyDescent="0.25">
      <c r="C125" s="227" t="s">
        <v>168</v>
      </c>
      <c r="D125" s="230" t="s">
        <v>144</v>
      </c>
      <c r="E125" s="210"/>
      <c r="F125" s="211"/>
    </row>
    <row r="126" spans="2:10" ht="11.85" customHeight="1" x14ac:dyDescent="0.25">
      <c r="C126" s="228" t="s">
        <v>169</v>
      </c>
      <c r="D126" s="231" t="s">
        <v>145</v>
      </c>
      <c r="E126" s="212"/>
      <c r="F126" s="213"/>
    </row>
    <row r="127" spans="2:10" ht="11.85" customHeight="1" thickBot="1" x14ac:dyDescent="0.3">
      <c r="C127" s="229" t="s">
        <v>170</v>
      </c>
      <c r="D127" s="232" t="s">
        <v>146</v>
      </c>
      <c r="E127" s="195"/>
      <c r="F127" s="196"/>
    </row>
    <row r="128" spans="2:10" ht="11.85" customHeight="1" x14ac:dyDescent="0.25"/>
    <row r="129" spans="1:10" ht="11.85" customHeight="1" x14ac:dyDescent="0.25">
      <c r="B129" s="145" t="s">
        <v>6</v>
      </c>
      <c r="C129" s="145"/>
      <c r="D129" s="124" t="s">
        <v>171</v>
      </c>
      <c r="E129" s="145"/>
      <c r="F129" s="145"/>
      <c r="G129" s="145"/>
      <c r="H129" s="145"/>
      <c r="I129" s="145"/>
      <c r="J129" s="145"/>
    </row>
    <row r="130" spans="1:10" ht="11.85" customHeight="1" x14ac:dyDescent="0.25"/>
    <row r="131" spans="1:10" ht="11.85" customHeight="1" x14ac:dyDescent="0.25"/>
    <row r="132" spans="1:10" ht="11.85" customHeight="1" x14ac:dyDescent="0.25"/>
    <row r="133" spans="1:10" ht="11.85" customHeight="1" x14ac:dyDescent="0.25"/>
    <row r="134" spans="1:10" ht="11.85" customHeight="1" x14ac:dyDescent="0.25">
      <c r="A134" s="65" t="s">
        <v>50</v>
      </c>
      <c r="B134" s="65"/>
      <c r="C134" s="65"/>
      <c r="D134" s="65"/>
      <c r="E134" s="65"/>
    </row>
    <row r="135" spans="1:10" ht="11.85" customHeight="1" x14ac:dyDescent="0.25">
      <c r="A135" s="65"/>
      <c r="B135" s="65"/>
      <c r="C135" s="65"/>
      <c r="D135" s="65"/>
      <c r="E135" s="65"/>
    </row>
    <row r="136" spans="1:10" ht="11.85" customHeight="1" x14ac:dyDescent="0.25">
      <c r="A136" s="65"/>
      <c r="B136" s="65"/>
      <c r="C136" s="127" t="s">
        <v>51</v>
      </c>
      <c r="D136" s="65"/>
      <c r="E136" s="65"/>
    </row>
    <row r="137" spans="1:10" ht="11.85" customHeight="1" x14ac:dyDescent="0.25"/>
    <row r="138" spans="1:10" ht="11.85" customHeight="1" x14ac:dyDescent="0.25"/>
    <row r="139" spans="1:10" ht="11.85" customHeight="1" x14ac:dyDescent="0.25"/>
    <row r="140" spans="1:10" ht="11.85" customHeight="1" x14ac:dyDescent="0.25"/>
    <row r="141" spans="1:10" ht="11.85" customHeight="1" x14ac:dyDescent="0.25"/>
    <row r="142" spans="1:10" ht="11.85" customHeight="1" x14ac:dyDescent="0.25"/>
    <row r="143" spans="1:10" ht="11.85" customHeight="1" x14ac:dyDescent="0.25"/>
    <row r="144" spans="1:10" ht="11.85" customHeight="1" x14ac:dyDescent="0.25"/>
    <row r="145" spans="1:10" ht="11.85" customHeight="1" x14ac:dyDescent="0.25"/>
    <row r="146" spans="1:10" ht="11.85" customHeight="1" x14ac:dyDescent="0.25"/>
    <row r="147" spans="1:10" ht="11.85" customHeight="1" x14ac:dyDescent="0.25"/>
    <row r="148" spans="1:10" ht="11.85" customHeight="1" x14ac:dyDescent="0.25">
      <c r="A148" s="2"/>
      <c r="B148" s="1"/>
      <c r="C148" s="1"/>
    </row>
    <row r="149" spans="1:10" ht="11.85" customHeight="1" x14ac:dyDescent="0.25">
      <c r="A149" s="2"/>
      <c r="B149" s="58"/>
      <c r="C149" s="1"/>
    </row>
    <row r="150" spans="1:10" ht="11.85" customHeight="1" x14ac:dyDescent="0.25">
      <c r="A150" s="125"/>
      <c r="B150" s="65"/>
      <c r="C150" s="66"/>
      <c r="D150" s="66"/>
      <c r="E150" s="66"/>
      <c r="F150" s="66"/>
      <c r="G150" s="66"/>
      <c r="H150" s="65"/>
      <c r="I150" s="65"/>
      <c r="J150" s="65"/>
    </row>
    <row r="151" spans="1:10" ht="11.85" customHeight="1" x14ac:dyDescent="0.25">
      <c r="A151" s="125"/>
      <c r="B151" s="65"/>
      <c r="C151" s="138"/>
      <c r="D151" s="139"/>
      <c r="E151" s="139"/>
      <c r="F151" s="140"/>
      <c r="G151" s="67"/>
      <c r="H151" s="67"/>
      <c r="I151" s="65"/>
      <c r="J151" s="65"/>
    </row>
    <row r="152" spans="1:10" ht="11.85" customHeight="1" x14ac:dyDescent="0.25">
      <c r="A152" s="125"/>
      <c r="B152" s="65"/>
      <c r="C152" s="197"/>
      <c r="D152" s="197"/>
      <c r="E152" s="197"/>
      <c r="F152" s="197"/>
      <c r="G152" s="197"/>
      <c r="H152" s="67"/>
      <c r="I152" s="65"/>
      <c r="J152" s="65"/>
    </row>
    <row r="153" spans="1:10" ht="11.85" customHeight="1" x14ac:dyDescent="0.25">
      <c r="A153" s="125"/>
      <c r="B153" s="65"/>
      <c r="C153" s="138"/>
      <c r="D153" s="139"/>
      <c r="E153" s="139"/>
      <c r="F153" s="140"/>
      <c r="G153" s="67"/>
      <c r="H153" s="67"/>
      <c r="I153" s="65"/>
      <c r="J153" s="65"/>
    </row>
    <row r="154" spans="1:10" ht="11.85" customHeight="1" x14ac:dyDescent="0.25">
      <c r="A154" s="125"/>
      <c r="B154" s="65"/>
      <c r="C154" s="67"/>
      <c r="D154" s="67"/>
      <c r="E154" s="67"/>
      <c r="F154" s="67"/>
      <c r="G154" s="67"/>
      <c r="H154" s="67"/>
      <c r="I154" s="65"/>
      <c r="J154" s="65"/>
    </row>
    <row r="155" spans="1:10" ht="11.85" customHeight="1" x14ac:dyDescent="0.25">
      <c r="A155" s="125"/>
      <c r="B155" s="67"/>
      <c r="C155" s="126"/>
      <c r="D155" s="67"/>
      <c r="E155" s="67"/>
      <c r="F155" s="67"/>
      <c r="G155" s="67"/>
      <c r="H155" s="67"/>
      <c r="I155" s="67"/>
      <c r="J155" s="67"/>
    </row>
    <row r="156" spans="1:10" ht="11.85" customHeight="1" x14ac:dyDescent="0.25">
      <c r="A156" s="125"/>
      <c r="B156" s="65"/>
      <c r="C156" s="67"/>
      <c r="D156" s="4"/>
      <c r="E156" s="67"/>
      <c r="F156" s="67"/>
      <c r="G156" s="67"/>
      <c r="H156" s="67"/>
      <c r="I156" s="65"/>
      <c r="J156" s="65"/>
    </row>
    <row r="157" spans="1:10" ht="11.85" customHeight="1" x14ac:dyDescent="0.25">
      <c r="A157" s="125"/>
      <c r="B157" s="65"/>
      <c r="C157" s="67"/>
      <c r="D157" s="4"/>
      <c r="E157" s="67"/>
      <c r="F157" s="141"/>
      <c r="G157" s="67"/>
      <c r="H157" s="67"/>
      <c r="I157" s="65"/>
      <c r="J157" s="65"/>
    </row>
    <row r="158" spans="1:10" ht="11.85" customHeight="1" x14ac:dyDescent="0.25">
      <c r="A158" s="125"/>
      <c r="B158" s="65"/>
      <c r="C158" s="67"/>
      <c r="D158" s="4"/>
      <c r="E158" s="67"/>
      <c r="F158" s="67"/>
      <c r="G158" s="67"/>
      <c r="H158" s="67"/>
      <c r="I158" s="65"/>
      <c r="J158" s="65"/>
    </row>
    <row r="159" spans="1:10" ht="11.85" customHeight="1" x14ac:dyDescent="0.25">
      <c r="A159" s="65"/>
      <c r="B159" s="65"/>
      <c r="C159" s="67"/>
      <c r="D159" s="128"/>
      <c r="E159" s="67"/>
      <c r="F159" s="67"/>
      <c r="G159" s="67"/>
      <c r="H159" s="67"/>
      <c r="I159" s="65"/>
      <c r="J159" s="65"/>
    </row>
    <row r="160" spans="1:10" ht="11.85" customHeight="1" x14ac:dyDescent="0.25">
      <c r="A160" s="65"/>
      <c r="B160" s="65"/>
      <c r="C160" s="67"/>
      <c r="D160" s="67"/>
      <c r="E160" s="67"/>
      <c r="F160" s="67"/>
      <c r="G160" s="67"/>
      <c r="H160" s="67"/>
      <c r="I160" s="65"/>
      <c r="J160" s="65"/>
    </row>
    <row r="161" spans="1:10" ht="11.85" customHeight="1" x14ac:dyDescent="0.25">
      <c r="A161" s="65"/>
      <c r="B161" s="65"/>
      <c r="C161" s="67"/>
      <c r="D161" s="67"/>
      <c r="E161" s="67"/>
      <c r="F161" s="67"/>
      <c r="G161" s="67"/>
      <c r="H161" s="67"/>
      <c r="I161" s="65"/>
      <c r="J161" s="65"/>
    </row>
    <row r="162" spans="1:10" ht="11.85" customHeight="1" x14ac:dyDescent="0.25">
      <c r="A162" s="65"/>
      <c r="B162" s="65"/>
      <c r="C162" s="67"/>
      <c r="D162" s="67"/>
      <c r="E162" s="67"/>
      <c r="F162" s="67"/>
      <c r="G162" s="67"/>
      <c r="H162" s="67"/>
      <c r="I162" s="65"/>
      <c r="J162" s="65"/>
    </row>
    <row r="163" spans="1:10" ht="11.85" customHeight="1" x14ac:dyDescent="0.25">
      <c r="A163" s="65"/>
      <c r="B163" s="65"/>
      <c r="C163" s="67"/>
      <c r="D163" s="67"/>
      <c r="E163" s="67"/>
      <c r="F163" s="67"/>
      <c r="G163" s="67"/>
      <c r="H163" s="67"/>
      <c r="I163" s="65"/>
      <c r="J163" s="65"/>
    </row>
    <row r="164" spans="1:10" ht="11.85" customHeight="1" x14ac:dyDescent="0.25">
      <c r="A164" s="65"/>
      <c r="B164" s="65"/>
      <c r="C164" s="67"/>
      <c r="D164" s="67"/>
      <c r="E164" s="67"/>
      <c r="F164" s="67"/>
      <c r="G164" s="67"/>
      <c r="H164" s="67"/>
      <c r="I164" s="65"/>
      <c r="J164" s="65"/>
    </row>
    <row r="165" spans="1:10" ht="11.85" customHeight="1" x14ac:dyDescent="0.25">
      <c r="A165" s="65"/>
      <c r="B165" s="65"/>
      <c r="C165" s="67"/>
      <c r="D165" s="67"/>
      <c r="E165" s="67"/>
      <c r="F165" s="67"/>
      <c r="G165" s="67"/>
      <c r="H165" s="67"/>
      <c r="I165" s="65"/>
      <c r="J165" s="65"/>
    </row>
    <row r="166" spans="1:10" ht="11.85" customHeight="1" x14ac:dyDescent="0.25">
      <c r="A166" s="65"/>
      <c r="B166" s="65"/>
      <c r="C166" s="67"/>
      <c r="D166" s="67"/>
      <c r="E166" s="67"/>
      <c r="F166" s="67"/>
      <c r="G166" s="67"/>
      <c r="H166" s="67"/>
      <c r="I166" s="65"/>
      <c r="J166" s="65"/>
    </row>
    <row r="167" spans="1:10" ht="11.85" customHeight="1" x14ac:dyDescent="0.25">
      <c r="A167" s="65"/>
      <c r="B167" s="65"/>
      <c r="C167" s="67"/>
      <c r="D167" s="67"/>
      <c r="E167" s="67"/>
      <c r="F167" s="67"/>
      <c r="G167" s="67"/>
      <c r="H167" s="67"/>
      <c r="I167" s="65"/>
      <c r="J167" s="65"/>
    </row>
    <row r="168" spans="1:10" ht="11.85" customHeight="1" x14ac:dyDescent="0.25">
      <c r="A168" s="65"/>
      <c r="B168" s="65"/>
      <c r="C168" s="67"/>
      <c r="D168" s="67"/>
      <c r="E168" s="67"/>
      <c r="F168" s="67"/>
      <c r="G168" s="67"/>
      <c r="H168" s="67"/>
      <c r="I168" s="65"/>
      <c r="J168" s="65"/>
    </row>
    <row r="169" spans="1:10" ht="11.85" customHeight="1" x14ac:dyDescent="0.25">
      <c r="A169" s="65"/>
      <c r="B169" s="65"/>
      <c r="C169" s="67"/>
      <c r="D169" s="67"/>
      <c r="E169" s="67"/>
      <c r="F169" s="67"/>
      <c r="G169" s="67"/>
      <c r="H169" s="67"/>
      <c r="I169" s="65"/>
      <c r="J169" s="65"/>
    </row>
    <row r="170" spans="1:10" ht="11.85" customHeight="1" x14ac:dyDescent="0.25">
      <c r="A170" s="65"/>
      <c r="B170" s="65"/>
      <c r="C170" s="67"/>
      <c r="D170" s="67"/>
      <c r="E170" s="67"/>
      <c r="F170" s="67"/>
      <c r="G170" s="67"/>
      <c r="H170" s="67"/>
      <c r="I170" s="65"/>
      <c r="J170" s="65"/>
    </row>
    <row r="171" spans="1:10" ht="11.85" customHeight="1" x14ac:dyDescent="0.25">
      <c r="A171" s="65"/>
      <c r="B171" s="65"/>
      <c r="C171" s="67"/>
      <c r="D171" s="67"/>
      <c r="E171" s="67"/>
      <c r="F171" s="67"/>
      <c r="G171" s="67"/>
      <c r="H171" s="67"/>
      <c r="I171" s="65"/>
      <c r="J171" s="65"/>
    </row>
    <row r="172" spans="1:10" ht="11.85" customHeight="1" x14ac:dyDescent="0.25">
      <c r="A172" s="65"/>
      <c r="B172" s="65"/>
      <c r="C172" s="67"/>
      <c r="D172" s="67"/>
      <c r="E172" s="67"/>
      <c r="F172" s="67"/>
      <c r="G172" s="67"/>
      <c r="H172" s="67"/>
      <c r="I172" s="65"/>
      <c r="J172" s="65"/>
    </row>
    <row r="173" spans="1:10" ht="11.85" customHeight="1" x14ac:dyDescent="0.25">
      <c r="A173" s="65"/>
      <c r="B173" s="65"/>
      <c r="C173" s="67"/>
      <c r="D173" s="67"/>
      <c r="E173" s="67"/>
      <c r="F173" s="67"/>
      <c r="G173" s="67"/>
      <c r="H173" s="67"/>
      <c r="I173" s="65"/>
      <c r="J173" s="65"/>
    </row>
    <row r="174" spans="1:10" ht="11.85" customHeight="1" x14ac:dyDescent="0.25">
      <c r="A174" s="65"/>
      <c r="B174" s="65"/>
      <c r="C174" s="67"/>
      <c r="D174" s="67"/>
      <c r="E174" s="67"/>
      <c r="F174" s="67"/>
      <c r="G174" s="67"/>
      <c r="H174" s="67"/>
      <c r="I174" s="65"/>
      <c r="J174" s="65"/>
    </row>
    <row r="175" spans="1:10" ht="11.85" customHeight="1" x14ac:dyDescent="0.25">
      <c r="A175" s="65"/>
      <c r="B175" s="65"/>
      <c r="C175" s="67"/>
      <c r="D175" s="67"/>
      <c r="E175" s="67"/>
      <c r="F175" s="67"/>
      <c r="G175" s="67"/>
      <c r="H175" s="67"/>
      <c r="I175" s="65"/>
      <c r="J175" s="65"/>
    </row>
    <row r="176" spans="1:10" ht="11.85" customHeight="1" x14ac:dyDescent="0.25">
      <c r="A176" s="65"/>
      <c r="B176" s="65"/>
      <c r="C176" s="67"/>
      <c r="D176" s="67"/>
      <c r="E176" s="67"/>
      <c r="F176" s="67"/>
      <c r="G176" s="67"/>
      <c r="H176" s="67"/>
      <c r="I176" s="65"/>
      <c r="J176" s="65"/>
    </row>
    <row r="177" spans="1:10" ht="11.85" customHeight="1" x14ac:dyDescent="0.25">
      <c r="A177" s="65"/>
      <c r="B177" s="65"/>
      <c r="C177" s="67"/>
      <c r="D177" s="67"/>
      <c r="E177" s="67"/>
      <c r="F177" s="67"/>
      <c r="G177" s="67"/>
      <c r="H177" s="67"/>
      <c r="I177" s="65"/>
      <c r="J177" s="65"/>
    </row>
    <row r="178" spans="1:10" ht="11.85" customHeight="1" x14ac:dyDescent="0.25">
      <c r="A178" s="65"/>
      <c r="B178" s="65"/>
      <c r="C178" s="67"/>
      <c r="D178" s="67"/>
      <c r="E178" s="67"/>
      <c r="F178" s="67"/>
      <c r="G178" s="67"/>
      <c r="H178" s="67"/>
      <c r="I178" s="65"/>
      <c r="J178" s="65"/>
    </row>
    <row r="179" spans="1:10" ht="11.85" customHeight="1" x14ac:dyDescent="0.25">
      <c r="A179" s="65"/>
      <c r="B179" s="65"/>
      <c r="C179" s="67"/>
      <c r="D179" s="67"/>
      <c r="E179" s="67"/>
      <c r="F179" s="67"/>
      <c r="G179" s="67"/>
      <c r="H179" s="67"/>
      <c r="I179" s="65"/>
      <c r="J179" s="65"/>
    </row>
    <row r="180" spans="1:10" ht="11.85" customHeight="1" x14ac:dyDescent="0.25">
      <c r="A180" s="65"/>
      <c r="B180" s="65"/>
      <c r="C180" s="67"/>
      <c r="D180" s="67"/>
      <c r="E180" s="67"/>
      <c r="F180" s="67"/>
      <c r="G180" s="67"/>
      <c r="H180" s="67"/>
      <c r="I180" s="65"/>
      <c r="J180" s="65"/>
    </row>
    <row r="181" spans="1:10" ht="11.85" customHeight="1" x14ac:dyDescent="0.25">
      <c r="A181" s="65"/>
      <c r="B181" s="65"/>
      <c r="C181" s="67"/>
      <c r="D181" s="67"/>
      <c r="E181" s="67"/>
      <c r="F181" s="67"/>
      <c r="G181" s="67"/>
      <c r="H181" s="67"/>
      <c r="I181" s="65"/>
      <c r="J181" s="65"/>
    </row>
    <row r="182" spans="1:10" ht="11.85" customHeight="1" x14ac:dyDescent="0.25">
      <c r="A182" s="65"/>
      <c r="B182" s="65"/>
      <c r="C182" s="67"/>
      <c r="D182" s="67"/>
      <c r="E182" s="67"/>
      <c r="F182" s="67"/>
      <c r="G182" s="67"/>
      <c r="H182" s="67"/>
      <c r="I182" s="65"/>
      <c r="J182" s="65"/>
    </row>
    <row r="183" spans="1:10" ht="11.85" customHeight="1" x14ac:dyDescent="0.25">
      <c r="A183" s="65"/>
      <c r="B183" s="65"/>
      <c r="C183" s="67"/>
      <c r="D183" s="67"/>
      <c r="E183" s="67"/>
      <c r="F183" s="67"/>
      <c r="G183" s="67"/>
      <c r="H183" s="67"/>
      <c r="I183" s="65"/>
      <c r="J183" s="65"/>
    </row>
    <row r="184" spans="1:10" ht="11.85" customHeight="1" x14ac:dyDescent="0.25">
      <c r="A184" s="65"/>
      <c r="B184" s="65"/>
      <c r="C184" s="67"/>
      <c r="D184" s="67"/>
      <c r="E184" s="67"/>
      <c r="F184" s="67"/>
      <c r="G184" s="67"/>
      <c r="H184" s="67"/>
      <c r="I184" s="65"/>
      <c r="J184" s="65"/>
    </row>
    <row r="185" spans="1:10" ht="11.85" customHeight="1" x14ac:dyDescent="0.25">
      <c r="A185" s="65"/>
      <c r="B185" s="65"/>
      <c r="C185" s="67"/>
      <c r="D185" s="67"/>
      <c r="E185" s="67"/>
      <c r="F185" s="67"/>
      <c r="G185" s="67"/>
      <c r="H185" s="67"/>
      <c r="I185" s="65"/>
      <c r="J185" s="65"/>
    </row>
    <row r="186" spans="1:10" ht="11.85" customHeight="1" x14ac:dyDescent="0.25">
      <c r="A186" s="65"/>
      <c r="B186" s="65"/>
      <c r="C186" s="67"/>
      <c r="D186" s="67"/>
      <c r="E186" s="67"/>
      <c r="F186" s="67"/>
      <c r="G186" s="67"/>
      <c r="H186" s="67"/>
      <c r="I186" s="65"/>
      <c r="J186" s="65"/>
    </row>
    <row r="187" spans="1:10" ht="11.85" customHeight="1" x14ac:dyDescent="0.25">
      <c r="A187" s="65"/>
      <c r="B187" s="65"/>
      <c r="C187" s="67"/>
      <c r="D187" s="67"/>
      <c r="E187" s="67"/>
      <c r="F187" s="67"/>
      <c r="G187" s="67"/>
      <c r="H187" s="67"/>
      <c r="I187" s="65"/>
      <c r="J187" s="65"/>
    </row>
    <row r="188" spans="1:10" ht="11.85" customHeight="1" x14ac:dyDescent="0.25">
      <c r="A188" s="65"/>
      <c r="B188" s="65"/>
      <c r="C188" s="67"/>
      <c r="D188" s="67"/>
      <c r="E188" s="67"/>
      <c r="F188" s="67"/>
      <c r="G188" s="67"/>
      <c r="H188" s="67"/>
      <c r="I188" s="65"/>
      <c r="J188" s="65"/>
    </row>
    <row r="189" spans="1:10" ht="11.85" customHeight="1" x14ac:dyDescent="0.25">
      <c r="A189" s="65"/>
      <c r="B189" s="65"/>
      <c r="C189" s="67"/>
      <c r="D189" s="67"/>
      <c r="E189" s="67"/>
      <c r="F189" s="67"/>
      <c r="G189" s="67"/>
      <c r="H189" s="67"/>
      <c r="I189" s="65"/>
      <c r="J189" s="65"/>
    </row>
    <row r="190" spans="1:10" ht="11.85" customHeight="1" x14ac:dyDescent="0.25">
      <c r="A190" s="65"/>
      <c r="B190" s="65"/>
      <c r="C190" s="67"/>
      <c r="D190" s="67"/>
      <c r="E190" s="67"/>
      <c r="F190" s="67"/>
      <c r="G190" s="67"/>
      <c r="H190" s="67"/>
      <c r="I190" s="65"/>
      <c r="J190" s="65"/>
    </row>
    <row r="191" spans="1:10" ht="11.85" customHeight="1" x14ac:dyDescent="0.25">
      <c r="A191" s="65"/>
      <c r="B191" s="65"/>
      <c r="C191" s="67"/>
      <c r="D191" s="67"/>
      <c r="E191" s="67"/>
      <c r="F191" s="67"/>
      <c r="G191" s="67"/>
      <c r="H191" s="67"/>
      <c r="I191" s="65"/>
      <c r="J191" s="65"/>
    </row>
    <row r="192" spans="1:10" ht="11.85" customHeight="1" x14ac:dyDescent="0.25">
      <c r="A192" s="65"/>
      <c r="B192" s="65"/>
      <c r="C192" s="67"/>
      <c r="D192" s="67"/>
      <c r="E192" s="67"/>
      <c r="F192" s="67"/>
      <c r="G192" s="67"/>
      <c r="H192" s="67"/>
      <c r="I192" s="65"/>
      <c r="J192" s="65"/>
    </row>
    <row r="193" spans="1:10" ht="11.85" customHeight="1" x14ac:dyDescent="0.25">
      <c r="A193" s="65"/>
      <c r="B193" s="65"/>
      <c r="C193" s="67"/>
      <c r="D193" s="67"/>
      <c r="E193" s="67"/>
      <c r="F193" s="67"/>
      <c r="G193" s="67"/>
      <c r="H193" s="67"/>
      <c r="I193" s="65"/>
      <c r="J193" s="65"/>
    </row>
    <row r="194" spans="1:10" ht="11.85" customHeight="1" x14ac:dyDescent="0.25">
      <c r="A194" s="65"/>
      <c r="B194" s="65"/>
      <c r="C194" s="67"/>
      <c r="D194" s="67"/>
      <c r="E194" s="67"/>
      <c r="F194" s="67"/>
      <c r="G194" s="67"/>
      <c r="H194" s="67"/>
      <c r="I194" s="65"/>
      <c r="J194" s="65"/>
    </row>
    <row r="195" spans="1:10" ht="11.85" customHeight="1" x14ac:dyDescent="0.25">
      <c r="A195" s="65"/>
      <c r="B195" s="65"/>
      <c r="C195" s="67"/>
      <c r="D195" s="67"/>
      <c r="E195" s="67"/>
      <c r="F195" s="67"/>
      <c r="G195" s="67"/>
      <c r="H195" s="67"/>
      <c r="I195" s="65"/>
      <c r="J195" s="65"/>
    </row>
    <row r="196" spans="1:10" ht="11.85" customHeight="1" x14ac:dyDescent="0.25">
      <c r="A196" s="65"/>
      <c r="B196" s="65"/>
      <c r="C196" s="67"/>
      <c r="D196" s="67"/>
      <c r="E196" s="67"/>
      <c r="F196" s="67"/>
      <c r="G196" s="67"/>
      <c r="H196" s="67"/>
      <c r="I196" s="65"/>
      <c r="J196" s="65"/>
    </row>
    <row r="197" spans="1:10" ht="11.85" customHeight="1" x14ac:dyDescent="0.25">
      <c r="A197" s="65"/>
      <c r="B197" s="65"/>
      <c r="C197" s="67"/>
      <c r="D197" s="67"/>
      <c r="E197" s="67"/>
      <c r="F197" s="67"/>
      <c r="G197" s="67"/>
      <c r="H197" s="67"/>
      <c r="I197" s="65"/>
      <c r="J197" s="65"/>
    </row>
    <row r="198" spans="1:10" ht="11.85" customHeight="1" x14ac:dyDescent="0.25">
      <c r="A198" s="65"/>
      <c r="B198" s="65"/>
      <c r="C198" s="67"/>
      <c r="D198" s="67"/>
      <c r="E198" s="67"/>
      <c r="F198" s="67"/>
      <c r="G198" s="67"/>
      <c r="H198" s="67"/>
      <c r="I198" s="65"/>
      <c r="J198" s="65"/>
    </row>
    <row r="199" spans="1:10" ht="11.85" customHeight="1" x14ac:dyDescent="0.25">
      <c r="A199" s="65"/>
      <c r="B199" s="65"/>
      <c r="C199" s="67"/>
      <c r="D199" s="67"/>
      <c r="E199" s="67"/>
      <c r="F199" s="67"/>
      <c r="G199" s="67"/>
      <c r="H199" s="67"/>
      <c r="I199" s="65"/>
      <c r="J199" s="65"/>
    </row>
    <row r="200" spans="1:10" ht="11.85" customHeight="1" x14ac:dyDescent="0.25">
      <c r="A200" s="65"/>
      <c r="B200" s="65"/>
      <c r="C200" s="67"/>
      <c r="D200" s="67"/>
      <c r="E200" s="67"/>
      <c r="F200" s="67"/>
      <c r="G200" s="67"/>
      <c r="H200" s="67"/>
      <c r="I200" s="65"/>
      <c r="J200" s="65"/>
    </row>
    <row r="201" spans="1:10" ht="11.85" customHeight="1" x14ac:dyDescent="0.25">
      <c r="A201" s="65"/>
      <c r="B201" s="65"/>
      <c r="C201" s="67"/>
      <c r="D201" s="67"/>
      <c r="E201" s="67"/>
      <c r="F201" s="67"/>
      <c r="G201" s="67"/>
      <c r="H201" s="67"/>
      <c r="I201" s="65"/>
      <c r="J201" s="65"/>
    </row>
    <row r="202" spans="1:10" ht="11.85" customHeight="1" x14ac:dyDescent="0.25">
      <c r="A202" s="65"/>
      <c r="B202" s="65"/>
      <c r="C202" s="67"/>
      <c r="D202" s="67"/>
      <c r="E202" s="67"/>
      <c r="F202" s="67"/>
      <c r="G202" s="67"/>
      <c r="H202" s="67"/>
      <c r="I202" s="65"/>
      <c r="J202" s="65"/>
    </row>
    <row r="203" spans="1:10" ht="11.85" customHeight="1" x14ac:dyDescent="0.25">
      <c r="A203" s="65"/>
      <c r="B203" s="65"/>
      <c r="C203" s="67"/>
      <c r="D203" s="67"/>
      <c r="E203" s="67"/>
      <c r="F203" s="67"/>
      <c r="G203" s="67"/>
      <c r="H203" s="67"/>
      <c r="I203" s="65"/>
      <c r="J203" s="65"/>
    </row>
    <row r="204" spans="1:10" ht="11.85" customHeight="1" x14ac:dyDescent="0.25">
      <c r="A204" s="65"/>
      <c r="B204" s="65"/>
      <c r="C204" s="67"/>
      <c r="D204" s="67"/>
      <c r="E204" s="67"/>
      <c r="F204" s="67"/>
      <c r="G204" s="67"/>
      <c r="H204" s="67"/>
      <c r="I204" s="65"/>
      <c r="J204" s="65"/>
    </row>
    <row r="205" spans="1:10" ht="11.85" customHeight="1" x14ac:dyDescent="0.25">
      <c r="A205" s="65"/>
      <c r="B205" s="65"/>
      <c r="C205" s="67"/>
      <c r="D205" s="67"/>
      <c r="E205" s="67"/>
      <c r="F205" s="67"/>
      <c r="G205" s="67"/>
      <c r="H205" s="67"/>
      <c r="I205" s="65"/>
      <c r="J205" s="65"/>
    </row>
    <row r="206" spans="1:10" ht="11.85" customHeight="1" x14ac:dyDescent="0.25">
      <c r="A206" s="65"/>
      <c r="B206" s="65"/>
      <c r="C206" s="67"/>
      <c r="D206" s="67"/>
      <c r="E206" s="67"/>
      <c r="F206" s="67"/>
      <c r="G206" s="67"/>
      <c r="H206" s="67"/>
      <c r="I206" s="65"/>
      <c r="J206" s="65"/>
    </row>
    <row r="207" spans="1:10" ht="11.85" customHeight="1" x14ac:dyDescent="0.25">
      <c r="A207" s="65"/>
      <c r="B207" s="65"/>
      <c r="C207" s="67"/>
      <c r="D207" s="67"/>
      <c r="E207" s="67"/>
      <c r="F207" s="67"/>
      <c r="G207" s="67"/>
      <c r="H207" s="67"/>
      <c r="I207" s="65"/>
      <c r="J207" s="65"/>
    </row>
    <row r="208" spans="1:10" ht="11.85" customHeight="1" x14ac:dyDescent="0.25">
      <c r="A208" s="65"/>
      <c r="B208" s="65"/>
      <c r="C208" s="67"/>
      <c r="D208" s="67"/>
      <c r="E208" s="67"/>
      <c r="F208" s="67"/>
      <c r="G208" s="67"/>
      <c r="H208" s="67"/>
      <c r="I208" s="65"/>
      <c r="J208" s="65"/>
    </row>
    <row r="209" spans="1:10" ht="11.85" customHeight="1" x14ac:dyDescent="0.25">
      <c r="A209" s="65"/>
      <c r="B209" s="65"/>
      <c r="C209" s="67"/>
      <c r="D209" s="67"/>
      <c r="E209" s="67"/>
      <c r="F209" s="67"/>
      <c r="G209" s="67"/>
      <c r="H209" s="67"/>
      <c r="I209" s="65"/>
      <c r="J209" s="65"/>
    </row>
    <row r="210" spans="1:10" ht="11.85" customHeight="1" x14ac:dyDescent="0.25">
      <c r="A210" s="65"/>
      <c r="B210" s="65"/>
      <c r="C210" s="67"/>
      <c r="D210" s="67"/>
      <c r="E210" s="67"/>
      <c r="F210" s="67"/>
      <c r="G210" s="67"/>
      <c r="H210" s="67"/>
      <c r="I210" s="65"/>
      <c r="J210" s="65"/>
    </row>
    <row r="211" spans="1:10" ht="11.85" customHeight="1" x14ac:dyDescent="0.25">
      <c r="A211" s="65"/>
      <c r="B211" s="65"/>
      <c r="C211" s="67"/>
      <c r="D211" s="67"/>
      <c r="E211" s="67"/>
      <c r="F211" s="67"/>
      <c r="G211" s="67"/>
      <c r="H211" s="67"/>
      <c r="I211" s="65"/>
      <c r="J211" s="65"/>
    </row>
    <row r="212" spans="1:10" ht="11.85" customHeight="1" x14ac:dyDescent="0.25">
      <c r="A212" s="65"/>
      <c r="B212" s="65"/>
      <c r="C212" s="67"/>
      <c r="D212" s="67"/>
      <c r="E212" s="67"/>
      <c r="F212" s="67"/>
      <c r="G212" s="67"/>
      <c r="H212" s="67"/>
      <c r="I212" s="65"/>
      <c r="J212" s="65"/>
    </row>
    <row r="213" spans="1:10" ht="11.85" customHeight="1" x14ac:dyDescent="0.25">
      <c r="A213" s="65"/>
      <c r="B213" s="65"/>
      <c r="C213" s="67"/>
      <c r="D213" s="67"/>
      <c r="E213" s="67"/>
      <c r="F213" s="67"/>
      <c r="G213" s="67"/>
      <c r="H213" s="67"/>
      <c r="I213" s="65"/>
      <c r="J213" s="65"/>
    </row>
    <row r="214" spans="1:10" ht="11.85" customHeight="1" x14ac:dyDescent="0.25">
      <c r="A214" s="65"/>
      <c r="B214" s="65"/>
      <c r="C214" s="67"/>
      <c r="D214" s="67"/>
      <c r="E214" s="67"/>
      <c r="F214" s="67"/>
      <c r="G214" s="67"/>
      <c r="H214" s="67"/>
      <c r="I214" s="65"/>
      <c r="J214" s="65"/>
    </row>
    <row r="215" spans="1:10" ht="11.85" customHeight="1" x14ac:dyDescent="0.25">
      <c r="A215" s="65"/>
      <c r="B215" s="65"/>
      <c r="C215" s="67"/>
      <c r="D215" s="67"/>
      <c r="E215" s="67"/>
      <c r="F215" s="67"/>
      <c r="G215" s="67"/>
      <c r="H215" s="67"/>
      <c r="I215" s="65"/>
      <c r="J215" s="65"/>
    </row>
    <row r="216" spans="1:10" ht="11.85" customHeight="1" x14ac:dyDescent="0.25">
      <c r="A216" s="65"/>
      <c r="B216" s="65"/>
      <c r="C216" s="67"/>
      <c r="D216" s="67"/>
      <c r="E216" s="67"/>
      <c r="F216" s="67"/>
      <c r="G216" s="67"/>
      <c r="H216" s="67"/>
      <c r="I216" s="65"/>
      <c r="J216" s="65"/>
    </row>
    <row r="217" spans="1:10" ht="11.85" customHeight="1" x14ac:dyDescent="0.25">
      <c r="A217" s="65"/>
      <c r="B217" s="65"/>
      <c r="C217" s="67"/>
      <c r="D217" s="67"/>
      <c r="E217" s="67"/>
      <c r="F217" s="67"/>
      <c r="G217" s="67"/>
      <c r="H217" s="67"/>
      <c r="I217" s="65"/>
      <c r="J217" s="65"/>
    </row>
    <row r="218" spans="1:10" ht="11.85" customHeight="1" x14ac:dyDescent="0.25">
      <c r="A218" s="65"/>
      <c r="B218" s="65"/>
      <c r="C218" s="67"/>
      <c r="D218" s="67"/>
      <c r="E218" s="67"/>
      <c r="F218" s="67"/>
      <c r="G218" s="67"/>
      <c r="H218" s="67"/>
      <c r="I218" s="65"/>
      <c r="J218" s="65"/>
    </row>
    <row r="219" spans="1:10" ht="11.85" customHeight="1" x14ac:dyDescent="0.25">
      <c r="A219" s="65"/>
      <c r="B219" s="65"/>
      <c r="C219" s="142"/>
      <c r="D219" s="67"/>
      <c r="E219" s="67"/>
      <c r="F219" s="67"/>
      <c r="G219" s="67"/>
      <c r="H219" s="67"/>
      <c r="I219" s="65"/>
      <c r="J219" s="65"/>
    </row>
    <row r="220" spans="1:10" ht="11.85" customHeight="1" x14ac:dyDescent="0.25">
      <c r="A220" s="125"/>
      <c r="B220" s="65"/>
      <c r="C220" s="67"/>
      <c r="D220" s="67"/>
      <c r="E220" s="67"/>
      <c r="F220" s="67"/>
      <c r="G220" s="67"/>
      <c r="H220" s="67"/>
      <c r="I220" s="65"/>
      <c r="J220" s="65"/>
    </row>
    <row r="221" spans="1:10" ht="11.85" customHeight="1" x14ac:dyDescent="0.25">
      <c r="A221" s="65"/>
      <c r="B221" s="65"/>
      <c r="C221" s="67"/>
      <c r="D221" s="67"/>
      <c r="E221" s="67"/>
      <c r="F221" s="67"/>
      <c r="G221" s="67"/>
      <c r="H221" s="67"/>
      <c r="I221" s="65"/>
      <c r="J221" s="65"/>
    </row>
    <row r="222" spans="1:10" ht="11.85" customHeight="1" x14ac:dyDescent="0.25">
      <c r="A222" s="65"/>
      <c r="B222" s="65"/>
      <c r="C222" s="67"/>
      <c r="D222" s="67"/>
      <c r="E222" s="67"/>
      <c r="F222" s="67"/>
      <c r="G222" s="67"/>
      <c r="H222" s="67"/>
      <c r="I222" s="65"/>
      <c r="J222" s="65"/>
    </row>
    <row r="223" spans="1:10" ht="11.85" customHeight="1" x14ac:dyDescent="0.25">
      <c r="A223" s="65"/>
      <c r="B223" s="65"/>
      <c r="C223" s="67"/>
      <c r="D223" s="67"/>
      <c r="E223" s="67"/>
      <c r="F223" s="67"/>
      <c r="G223" s="67"/>
      <c r="H223" s="67"/>
      <c r="I223" s="65"/>
      <c r="J223" s="65"/>
    </row>
    <row r="224" spans="1:10" ht="11.85" customHeight="1" x14ac:dyDescent="0.25">
      <c r="A224" s="65"/>
      <c r="B224" s="65"/>
      <c r="C224" s="67"/>
      <c r="D224" s="67"/>
      <c r="E224" s="67"/>
      <c r="F224" s="67"/>
      <c r="G224" s="67"/>
      <c r="H224" s="67"/>
      <c r="I224" s="65"/>
      <c r="J224" s="65"/>
    </row>
    <row r="225" spans="1:10" ht="11.85" customHeight="1" x14ac:dyDescent="0.25">
      <c r="A225" s="65"/>
      <c r="B225" s="65"/>
      <c r="C225" s="67"/>
      <c r="D225" s="67"/>
      <c r="E225" s="67"/>
      <c r="F225" s="67"/>
      <c r="G225" s="67"/>
      <c r="H225" s="67"/>
      <c r="I225" s="65"/>
      <c r="J225" s="65"/>
    </row>
    <row r="226" spans="1:10" ht="11.85" customHeight="1" x14ac:dyDescent="0.25">
      <c r="A226" s="65"/>
      <c r="B226" s="65"/>
      <c r="C226" s="67"/>
      <c r="D226" s="67"/>
      <c r="E226" s="67"/>
      <c r="F226" s="67"/>
      <c r="G226" s="67"/>
      <c r="H226" s="67"/>
      <c r="I226" s="65"/>
      <c r="J226" s="65"/>
    </row>
    <row r="227" spans="1:10" ht="11.85" customHeight="1" x14ac:dyDescent="0.25">
      <c r="A227" s="65"/>
      <c r="B227" s="65"/>
      <c r="C227" s="67"/>
      <c r="D227" s="67"/>
      <c r="E227" s="67"/>
      <c r="F227" s="67"/>
      <c r="G227" s="67"/>
      <c r="H227" s="67"/>
      <c r="I227" s="65"/>
      <c r="J227" s="65"/>
    </row>
    <row r="228" spans="1:10" ht="11.85" customHeight="1" x14ac:dyDescent="0.25">
      <c r="A228" s="65"/>
      <c r="B228" s="65"/>
      <c r="C228" s="67"/>
      <c r="D228" s="67"/>
      <c r="E228" s="67"/>
      <c r="F228" s="67"/>
      <c r="G228" s="67"/>
      <c r="H228" s="67"/>
      <c r="I228" s="65"/>
      <c r="J228" s="65"/>
    </row>
    <row r="229" spans="1:10" ht="11.85" customHeight="1" x14ac:dyDescent="0.25">
      <c r="A229" s="65"/>
      <c r="B229" s="65"/>
      <c r="C229" s="67"/>
      <c r="D229" s="67"/>
      <c r="E229" s="67"/>
      <c r="F229" s="67"/>
      <c r="G229" s="67"/>
      <c r="H229" s="67"/>
      <c r="I229" s="65"/>
      <c r="J229" s="65"/>
    </row>
    <row r="230" spans="1:10" ht="11.85" customHeight="1" x14ac:dyDescent="0.25">
      <c r="A230" s="65"/>
      <c r="B230" s="65"/>
      <c r="C230" s="67"/>
      <c r="D230" s="67"/>
      <c r="E230" s="67"/>
      <c r="F230" s="67"/>
      <c r="G230" s="67"/>
      <c r="H230" s="67"/>
      <c r="I230" s="65"/>
      <c r="J230" s="65"/>
    </row>
    <row r="231" spans="1:10" ht="11.85" customHeight="1" x14ac:dyDescent="0.25">
      <c r="C231" s="62"/>
      <c r="D231" s="62"/>
      <c r="E231" s="62"/>
      <c r="F231" s="62"/>
      <c r="G231" s="62"/>
      <c r="H231" s="62"/>
    </row>
    <row r="232" spans="1:10" ht="11.85" customHeight="1" x14ac:dyDescent="0.25">
      <c r="C232" s="62"/>
      <c r="D232" s="62"/>
      <c r="E232" s="62"/>
      <c r="F232" s="62"/>
      <c r="G232" s="62"/>
      <c r="H232" s="62"/>
    </row>
    <row r="233" spans="1:10" ht="11.85" customHeight="1" x14ac:dyDescent="0.25">
      <c r="C233" s="62"/>
      <c r="D233" s="62"/>
      <c r="E233" s="62"/>
      <c r="F233" s="62"/>
      <c r="G233" s="62"/>
      <c r="H233" s="62"/>
    </row>
    <row r="234" spans="1:10" ht="11.85" customHeight="1" x14ac:dyDescent="0.25">
      <c r="C234" s="62"/>
      <c r="D234" s="62"/>
      <c r="E234" s="62"/>
      <c r="F234" s="62"/>
      <c r="G234" s="62"/>
      <c r="H234" s="62"/>
    </row>
    <row r="235" spans="1:10" ht="11.85" customHeight="1" x14ac:dyDescent="0.25">
      <c r="C235" s="62"/>
      <c r="D235" s="62"/>
      <c r="E235" s="62"/>
      <c r="F235" s="62"/>
      <c r="G235" s="62"/>
      <c r="H235" s="62"/>
    </row>
    <row r="236" spans="1:10" ht="11.85" customHeight="1" x14ac:dyDescent="0.25">
      <c r="C236" s="62"/>
      <c r="D236" s="62"/>
      <c r="E236" s="62"/>
      <c r="F236" s="62"/>
      <c r="G236" s="62"/>
      <c r="H236" s="62"/>
    </row>
    <row r="237" spans="1:10" ht="11.85" customHeight="1" x14ac:dyDescent="0.25">
      <c r="C237" s="62"/>
      <c r="D237" s="62"/>
      <c r="E237" s="62"/>
      <c r="F237" s="62"/>
      <c r="G237" s="62"/>
      <c r="H237" s="62"/>
    </row>
    <row r="238" spans="1:10" ht="11.85" customHeight="1" x14ac:dyDescent="0.25">
      <c r="C238" s="62"/>
      <c r="D238" s="62"/>
      <c r="E238" s="62"/>
      <c r="F238" s="62"/>
      <c r="G238" s="62"/>
      <c r="H238" s="62"/>
    </row>
    <row r="239" spans="1:10" ht="11.85" customHeight="1" x14ac:dyDescent="0.25">
      <c r="C239" s="62"/>
      <c r="D239" s="62"/>
      <c r="E239" s="62"/>
      <c r="F239" s="62"/>
      <c r="G239" s="62"/>
      <c r="H239" s="62"/>
    </row>
    <row r="240" spans="1:10" ht="11.85" customHeight="1" x14ac:dyDescent="0.25">
      <c r="C240" s="62"/>
      <c r="D240" s="62"/>
      <c r="E240" s="62"/>
      <c r="F240" s="62"/>
      <c r="G240" s="62"/>
      <c r="H240" s="62"/>
    </row>
    <row r="241" spans="3:8" ht="11.85" customHeight="1" x14ac:dyDescent="0.25">
      <c r="C241" s="62"/>
      <c r="D241" s="62"/>
      <c r="E241" s="62"/>
      <c r="F241" s="62"/>
      <c r="G241" s="62"/>
      <c r="H241" s="62"/>
    </row>
    <row r="242" spans="3:8" ht="11.85" customHeight="1" x14ac:dyDescent="0.25">
      <c r="C242" s="62"/>
      <c r="D242" s="62"/>
      <c r="E242" s="62"/>
      <c r="F242" s="62"/>
      <c r="G242" s="62"/>
      <c r="H242" s="62"/>
    </row>
    <row r="243" spans="3:8" ht="11.85" customHeight="1" x14ac:dyDescent="0.25"/>
    <row r="244" spans="3:8" ht="11.85" customHeight="1" x14ac:dyDescent="0.25"/>
    <row r="245" spans="3:8" ht="11.85" customHeight="1" x14ac:dyDescent="0.25"/>
    <row r="246" spans="3:8" ht="11.85" customHeight="1" x14ac:dyDescent="0.25"/>
    <row r="247" spans="3:8" ht="11.85" customHeight="1" x14ac:dyDescent="0.25"/>
    <row r="248" spans="3:8" ht="11.85" customHeight="1" x14ac:dyDescent="0.25"/>
    <row r="249" spans="3:8" ht="11.85" customHeight="1" x14ac:dyDescent="0.25"/>
    <row r="250" spans="3:8" ht="11.85" customHeight="1" x14ac:dyDescent="0.25"/>
    <row r="251" spans="3:8" ht="11.85" customHeight="1" x14ac:dyDescent="0.25"/>
    <row r="252" spans="3:8" ht="11.85" customHeight="1" x14ac:dyDescent="0.25"/>
    <row r="253" spans="3:8" ht="11.85" customHeight="1" x14ac:dyDescent="0.25"/>
    <row r="254" spans="3:8" ht="11.85" customHeight="1" x14ac:dyDescent="0.25"/>
    <row r="255" spans="3:8" ht="11.85" customHeight="1" x14ac:dyDescent="0.25"/>
    <row r="256" spans="3:8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</sheetData>
  <mergeCells count="39">
    <mergeCell ref="D127:F127"/>
    <mergeCell ref="C152:G152"/>
    <mergeCell ref="C94:F94"/>
    <mergeCell ref="C102:F102"/>
    <mergeCell ref="C97:F97"/>
    <mergeCell ref="C106:F106"/>
    <mergeCell ref="C110:F110"/>
    <mergeCell ref="C118:F118"/>
    <mergeCell ref="C124:F124"/>
    <mergeCell ref="D125:F125"/>
    <mergeCell ref="D126:F126"/>
    <mergeCell ref="B21:J21"/>
    <mergeCell ref="B32:J32"/>
    <mergeCell ref="C79:E79"/>
    <mergeCell ref="D67:G67"/>
    <mergeCell ref="D68:G68"/>
    <mergeCell ref="D71:G71"/>
    <mergeCell ref="D72:G72"/>
    <mergeCell ref="D66:G66"/>
    <mergeCell ref="D65:G65"/>
    <mergeCell ref="D69:G69"/>
    <mergeCell ref="D70:G70"/>
    <mergeCell ref="D58:G58"/>
    <mergeCell ref="D56:G56"/>
    <mergeCell ref="D57:G57"/>
    <mergeCell ref="F41:G41"/>
    <mergeCell ref="F42:G42"/>
    <mergeCell ref="D55:G55"/>
    <mergeCell ref="F40:G40"/>
    <mergeCell ref="F35:G35"/>
    <mergeCell ref="F36:G36"/>
    <mergeCell ref="F37:G37"/>
    <mergeCell ref="F38:G38"/>
    <mergeCell ref="F39:G39"/>
    <mergeCell ref="B27:J27"/>
    <mergeCell ref="F43:G43"/>
    <mergeCell ref="C43:E43"/>
    <mergeCell ref="D53:G53"/>
    <mergeCell ref="D54:G54"/>
  </mergeCells>
  <pageMargins left="0.7" right="0.7" top="0.75" bottom="0.75" header="0.3" footer="0.3"/>
  <pageSetup paperSize="9" orientation="portrait" horizontalDpi="4294967292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zoomScale="136" zoomScaleNormal="136" workbookViewId="0">
      <selection activeCell="M15" sqref="M15"/>
    </sheetView>
  </sheetViews>
  <sheetFormatPr defaultRowHeight="15" x14ac:dyDescent="0.25"/>
  <cols>
    <col min="1" max="1" width="8.42578125" customWidth="1"/>
    <col min="2" max="2" width="11" customWidth="1"/>
    <col min="3" max="3" width="9.7109375" customWidth="1"/>
    <col min="5" max="5" width="4" customWidth="1"/>
    <col min="6" max="6" width="17" customWidth="1"/>
  </cols>
  <sheetData>
    <row r="1" spans="2:14" ht="15" customHeight="1" thickBot="1" x14ac:dyDescent="0.3"/>
    <row r="2" spans="2:14" ht="15" customHeight="1" thickBot="1" x14ac:dyDescent="0.3">
      <c r="B2" s="217" t="s">
        <v>129</v>
      </c>
      <c r="C2" s="218"/>
      <c r="D2" s="219"/>
      <c r="F2" s="220" t="s">
        <v>119</v>
      </c>
      <c r="G2" s="221"/>
      <c r="H2" s="221"/>
      <c r="I2" s="221"/>
      <c r="J2" s="221"/>
      <c r="K2" s="222"/>
      <c r="M2" s="88"/>
      <c r="N2" s="87"/>
    </row>
    <row r="3" spans="2:14" ht="15" customHeight="1" thickBot="1" x14ac:dyDescent="0.3">
      <c r="B3" s="113" t="s">
        <v>84</v>
      </c>
      <c r="C3" s="114" t="s">
        <v>74</v>
      </c>
      <c r="D3" s="115"/>
      <c r="F3" s="108" t="s">
        <v>135</v>
      </c>
      <c r="G3" s="109" t="s">
        <v>136</v>
      </c>
      <c r="H3" s="109" t="s">
        <v>121</v>
      </c>
      <c r="I3" s="109" t="s">
        <v>122</v>
      </c>
      <c r="J3" s="109" t="s">
        <v>123</v>
      </c>
      <c r="K3" s="110" t="s">
        <v>124</v>
      </c>
      <c r="M3" s="88"/>
    </row>
    <row r="4" spans="2:14" ht="15" customHeight="1" x14ac:dyDescent="0.25">
      <c r="B4" s="116" t="s">
        <v>85</v>
      </c>
      <c r="C4" s="64" t="s">
        <v>75</v>
      </c>
      <c r="D4" s="117"/>
      <c r="F4" s="100" t="s">
        <v>137</v>
      </c>
      <c r="G4" s="101">
        <v>55</v>
      </c>
      <c r="H4" s="111">
        <v>45</v>
      </c>
      <c r="I4" s="101">
        <v>33</v>
      </c>
      <c r="J4" s="101">
        <v>15</v>
      </c>
      <c r="K4" s="102" t="s">
        <v>138</v>
      </c>
      <c r="M4" s="65"/>
    </row>
    <row r="5" spans="2:14" ht="15" customHeight="1" x14ac:dyDescent="0.25">
      <c r="B5" s="116" t="s">
        <v>86</v>
      </c>
      <c r="C5" s="64" t="s">
        <v>76</v>
      </c>
      <c r="D5" s="117"/>
      <c r="F5" s="89" t="s">
        <v>139</v>
      </c>
      <c r="G5" s="90">
        <v>65</v>
      </c>
      <c r="H5" s="90">
        <v>57</v>
      </c>
      <c r="I5" s="90">
        <v>45</v>
      </c>
      <c r="J5" s="90">
        <v>30</v>
      </c>
      <c r="K5" s="102" t="s">
        <v>138</v>
      </c>
      <c r="M5" s="65"/>
    </row>
    <row r="6" spans="2:14" ht="15" customHeight="1" thickBot="1" x14ac:dyDescent="0.3">
      <c r="B6" s="116" t="s">
        <v>87</v>
      </c>
      <c r="C6" s="64" t="s">
        <v>77</v>
      </c>
      <c r="D6" s="117"/>
      <c r="F6" s="91" t="s">
        <v>140</v>
      </c>
      <c r="G6" s="92">
        <v>78</v>
      </c>
      <c r="H6" s="92">
        <v>69</v>
      </c>
      <c r="I6" s="92">
        <v>56</v>
      </c>
      <c r="J6" s="92">
        <v>40</v>
      </c>
      <c r="K6" s="93">
        <v>15</v>
      </c>
      <c r="M6" s="65"/>
    </row>
    <row r="7" spans="2:14" ht="15" customHeight="1" thickBot="1" x14ac:dyDescent="0.3">
      <c r="B7" s="116" t="s">
        <v>88</v>
      </c>
      <c r="C7" s="64" t="s">
        <v>78</v>
      </c>
      <c r="D7" s="117"/>
      <c r="M7" s="65"/>
    </row>
    <row r="8" spans="2:14" ht="15" customHeight="1" x14ac:dyDescent="0.25">
      <c r="B8" s="116" t="s">
        <v>89</v>
      </c>
      <c r="C8" s="64" t="s">
        <v>79</v>
      </c>
      <c r="D8" s="117"/>
      <c r="F8" s="214" t="s">
        <v>173</v>
      </c>
      <c r="G8" s="215"/>
      <c r="H8" s="215"/>
      <c r="I8" s="215"/>
      <c r="J8" s="215"/>
      <c r="K8" s="215"/>
      <c r="L8" s="216"/>
    </row>
    <row r="9" spans="2:14" ht="15" customHeight="1" thickBot="1" x14ac:dyDescent="0.3">
      <c r="B9" s="116" t="s">
        <v>90</v>
      </c>
      <c r="C9" s="64" t="s">
        <v>80</v>
      </c>
      <c r="D9" s="117"/>
      <c r="F9" s="131" t="s">
        <v>120</v>
      </c>
      <c r="G9" s="106" t="s">
        <v>121</v>
      </c>
      <c r="H9" s="106" t="s">
        <v>122</v>
      </c>
      <c r="I9" s="106" t="s">
        <v>123</v>
      </c>
      <c r="J9" s="106" t="s">
        <v>124</v>
      </c>
      <c r="K9" s="106" t="s">
        <v>125</v>
      </c>
      <c r="L9" s="107" t="s">
        <v>126</v>
      </c>
    </row>
    <row r="10" spans="2:14" ht="15" customHeight="1" x14ac:dyDescent="0.25">
      <c r="B10" s="116" t="s">
        <v>91</v>
      </c>
      <c r="C10" s="64" t="s">
        <v>81</v>
      </c>
      <c r="D10" s="117"/>
      <c r="F10" s="103" t="s">
        <v>128</v>
      </c>
      <c r="G10" s="112">
        <v>55</v>
      </c>
      <c r="H10" s="104">
        <v>45</v>
      </c>
      <c r="I10" s="104">
        <v>29</v>
      </c>
      <c r="J10" s="104" t="s">
        <v>127</v>
      </c>
      <c r="K10" s="104" t="s">
        <v>127</v>
      </c>
      <c r="L10" s="105" t="s">
        <v>127</v>
      </c>
    </row>
    <row r="11" spans="2:14" ht="15" customHeight="1" x14ac:dyDescent="0.25">
      <c r="B11" s="116" t="s">
        <v>92</v>
      </c>
      <c r="C11" s="64" t="s">
        <v>82</v>
      </c>
      <c r="D11" s="117"/>
      <c r="F11" s="94" t="s">
        <v>130</v>
      </c>
      <c r="G11" s="95">
        <v>67</v>
      </c>
      <c r="H11" s="95">
        <v>58</v>
      </c>
      <c r="I11" s="95">
        <v>47</v>
      </c>
      <c r="J11" s="95">
        <v>31</v>
      </c>
      <c r="K11" s="95" t="s">
        <v>127</v>
      </c>
      <c r="L11" s="96" t="s">
        <v>127</v>
      </c>
    </row>
    <row r="12" spans="2:14" ht="15" customHeight="1" thickBot="1" x14ac:dyDescent="0.3">
      <c r="B12" s="118" t="s">
        <v>93</v>
      </c>
      <c r="C12" s="119" t="s">
        <v>83</v>
      </c>
      <c r="D12" s="120"/>
      <c r="F12" s="94" t="s">
        <v>131</v>
      </c>
      <c r="G12" s="95">
        <v>85</v>
      </c>
      <c r="H12" s="95">
        <v>76</v>
      </c>
      <c r="I12" s="95">
        <v>65</v>
      </c>
      <c r="J12" s="95">
        <v>50</v>
      </c>
      <c r="K12" s="95">
        <v>27</v>
      </c>
      <c r="L12" s="96" t="s">
        <v>127</v>
      </c>
    </row>
    <row r="13" spans="2:14" ht="15" customHeight="1" x14ac:dyDescent="0.25">
      <c r="F13" s="94" t="s">
        <v>132</v>
      </c>
      <c r="G13" s="95">
        <v>97</v>
      </c>
      <c r="H13" s="95">
        <v>90</v>
      </c>
      <c r="I13" s="95">
        <v>80</v>
      </c>
      <c r="J13" s="95">
        <v>67</v>
      </c>
      <c r="K13" s="95">
        <v>50</v>
      </c>
      <c r="L13" s="96">
        <v>10</v>
      </c>
    </row>
    <row r="14" spans="2:14" ht="15" customHeight="1" x14ac:dyDescent="0.25">
      <c r="F14" s="94" t="s">
        <v>133</v>
      </c>
      <c r="G14" s="95">
        <v>116</v>
      </c>
      <c r="H14" s="95">
        <v>111</v>
      </c>
      <c r="I14" s="95">
        <v>99</v>
      </c>
      <c r="J14" s="95">
        <v>85</v>
      </c>
      <c r="K14" s="95">
        <v>70</v>
      </c>
      <c r="L14" s="96">
        <v>51</v>
      </c>
    </row>
    <row r="15" spans="2:14" ht="15" customHeight="1" thickBot="1" x14ac:dyDescent="0.3">
      <c r="F15" s="97" t="s">
        <v>134</v>
      </c>
      <c r="G15" s="98">
        <v>109</v>
      </c>
      <c r="H15" s="98">
        <v>109</v>
      </c>
      <c r="I15" s="98">
        <v>104</v>
      </c>
      <c r="J15" s="98">
        <v>95</v>
      </c>
      <c r="K15" s="98">
        <v>84</v>
      </c>
      <c r="L15" s="99">
        <v>69</v>
      </c>
    </row>
    <row r="16" spans="2:14" ht="15" customHeight="1" x14ac:dyDescent="0.25">
      <c r="F16" s="149" t="s">
        <v>172</v>
      </c>
    </row>
    <row r="17" spans="6:6" x14ac:dyDescent="0.25">
      <c r="F17" s="149" t="s">
        <v>167</v>
      </c>
    </row>
  </sheetData>
  <mergeCells count="3">
    <mergeCell ref="F8:L8"/>
    <mergeCell ref="B2:D2"/>
    <mergeCell ref="F2:K2"/>
  </mergeCells>
  <hyperlinks>
    <hyperlink ref="F17" r:id="rId1"/>
    <hyperlink ref="F1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S34" sqref="S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0:E36"/>
  <sheetViews>
    <sheetView zoomScale="93" zoomScaleNormal="93" workbookViewId="0">
      <selection activeCell="J36" sqref="J36"/>
    </sheetView>
  </sheetViews>
  <sheetFormatPr defaultRowHeight="15" x14ac:dyDescent="0.25"/>
  <cols>
    <col min="4" max="4" width="17.5703125" customWidth="1"/>
  </cols>
  <sheetData>
    <row r="30" spans="4:4" x14ac:dyDescent="0.25">
      <c r="D30" s="1" t="s">
        <v>177</v>
      </c>
    </row>
    <row r="31" spans="4:4" x14ac:dyDescent="0.25">
      <c r="D31" s="1" t="s">
        <v>176</v>
      </c>
    </row>
    <row r="32" spans="4:4" x14ac:dyDescent="0.25">
      <c r="D32" s="1" t="s">
        <v>175</v>
      </c>
    </row>
    <row r="33" spans="4:5" x14ac:dyDescent="0.25">
      <c r="D33" s="1" t="s">
        <v>183</v>
      </c>
      <c r="E33" t="s">
        <v>185</v>
      </c>
    </row>
    <row r="34" spans="4:5" x14ac:dyDescent="0.25">
      <c r="D34" s="1" t="s">
        <v>184</v>
      </c>
      <c r="E34" t="s">
        <v>182</v>
      </c>
    </row>
    <row r="35" spans="4:5" x14ac:dyDescent="0.25">
      <c r="D35" s="1" t="s">
        <v>180</v>
      </c>
      <c r="E35" t="s">
        <v>181</v>
      </c>
    </row>
    <row r="36" spans="4:5" x14ac:dyDescent="0.25">
      <c r="D36" s="1" t="s">
        <v>178</v>
      </c>
      <c r="E36" t="s">
        <v>179</v>
      </c>
    </row>
  </sheetData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7" zoomScaleNormal="87" workbookViewId="0">
      <selection activeCell="P29" sqref="P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</vt:lpstr>
      <vt:lpstr>TABLES</vt:lpstr>
      <vt:lpstr>POOL SHAPES</vt:lpstr>
      <vt:lpstr>CENTRI PUMP</vt:lpstr>
      <vt:lpstr>AAV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</cp:lastModifiedBy>
  <cp:lastPrinted>2021-07-19T06:57:36Z</cp:lastPrinted>
  <dcterms:created xsi:type="dcterms:W3CDTF">2020-07-13T15:59:57Z</dcterms:created>
  <dcterms:modified xsi:type="dcterms:W3CDTF">2021-07-19T06:59:16Z</dcterms:modified>
</cp:coreProperties>
</file>